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essi\Downloads\"/>
    </mc:Choice>
  </mc:AlternateContent>
  <xr:revisionPtr revIDLastSave="0" documentId="13_ncr:1_{E1C01F78-8DC2-4FF4-A2BF-A1071AA063F4}" xr6:coauthVersionLast="47" xr6:coauthVersionMax="47" xr10:uidLastSave="{00000000-0000-0000-0000-000000000000}"/>
  <bookViews>
    <workbookView xWindow="-110" yWindow="-110" windowWidth="19420" windowHeight="10300" xr2:uid="{9368634B-B129-401B-88FD-A39BC8AAE548}"/>
  </bookViews>
  <sheets>
    <sheet name="HPP (Januari)" sheetId="17" r:id="rId1"/>
    <sheet name="Daftar Harga Bahan Baku" sheetId="1" r:id="rId2"/>
    <sheet name="Daftar bahan Baku per Unit" sheetId="2" r:id="rId3"/>
    <sheet name="Bahan Baku Per Unit" sheetId="3" r:id="rId4"/>
    <sheet name="BTKL, FOH, VOH" sheetId="11" r:id="rId5"/>
    <sheet name="Transaksi Harian" sheetId="12" r:id="rId6"/>
    <sheet name="Data Penjualan (Cup)" sheetId="5" r:id="rId7"/>
    <sheet name="Data Penjualan (Rupiah)" sheetId="9" r:id="rId8"/>
    <sheet name="Pengeluaran Bulan Jan" sheetId="13" r:id="rId9"/>
  </sheets>
  <externalReferences>
    <externalReference r:id="rId10"/>
  </externalReferences>
  <definedNames>
    <definedName name="_xlnm._FilterDatabase" localSheetId="3" hidden="1">'Bahan Baku Per Unit'!$A$2:$F$2</definedName>
    <definedName name="_xlnm._FilterDatabase" localSheetId="2" hidden="1">'Daftar bahan Baku per Unit'!$A$1:$AE$28</definedName>
    <definedName name="_xlnm._FilterDatabase" localSheetId="7" hidden="1">'Data Penjualan (Rupiah)'!$A$1:$B$24</definedName>
    <definedName name="_xlnm._FilterDatabase" localSheetId="8" hidden="1">'Pengeluaran Bulan Jan'!$A$1:$D$20</definedName>
    <definedName name="_xlnm._FilterDatabase" localSheetId="5" hidden="1">'Transaksi Harian'!$A$1:$H$519</definedName>
  </definedNames>
  <calcPr calcId="19102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57" i="11" l="1"/>
  <c r="H56" i="11"/>
  <c r="H55" i="11"/>
  <c r="H54" i="11"/>
  <c r="H53" i="11"/>
  <c r="H52" i="11"/>
  <c r="H51" i="11"/>
  <c r="H50" i="11"/>
  <c r="H49" i="11"/>
  <c r="H48" i="11"/>
  <c r="H47" i="11"/>
  <c r="H46" i="11"/>
  <c r="H45" i="11"/>
  <c r="H44" i="11"/>
  <c r="H43" i="11"/>
  <c r="H42" i="11"/>
  <c r="H41" i="11"/>
  <c r="H40" i="11"/>
  <c r="H39" i="11"/>
  <c r="H38" i="11"/>
  <c r="H37" i="11"/>
  <c r="H36" i="11"/>
  <c r="H35" i="11"/>
  <c r="H34" i="11"/>
  <c r="H33" i="11"/>
  <c r="H32" i="11"/>
  <c r="H31" i="11"/>
  <c r="H30" i="11"/>
  <c r="I18" i="11"/>
  <c r="C58" i="11"/>
  <c r="B58" i="11"/>
  <c r="I4" i="11"/>
  <c r="I5" i="11" s="1"/>
  <c r="I17" i="11"/>
  <c r="J19" i="11" l="1"/>
  <c r="F48" i="11"/>
  <c r="F36" i="11"/>
  <c r="F38" i="11"/>
  <c r="F50" i="11"/>
  <c r="F39" i="11"/>
  <c r="F52" i="11"/>
  <c r="F30" i="11"/>
  <c r="F55" i="11"/>
  <c r="F32" i="11"/>
  <c r="F44" i="11"/>
  <c r="F56" i="11"/>
  <c r="F51" i="11"/>
  <c r="F40" i="11"/>
  <c r="F41" i="11"/>
  <c r="F42" i="11"/>
  <c r="F43" i="11"/>
  <c r="F33" i="11"/>
  <c r="F45" i="11"/>
  <c r="F57" i="11"/>
  <c r="F37" i="11"/>
  <c r="F53" i="11"/>
  <c r="F31" i="11"/>
  <c r="F34" i="11"/>
  <c r="F46" i="11"/>
  <c r="F49" i="11"/>
  <c r="F54" i="11"/>
  <c r="F35" i="11"/>
  <c r="F47" i="11"/>
  <c r="H518" i="12" l="1"/>
  <c r="H517" i="12"/>
  <c r="H516" i="12"/>
  <c r="H515" i="12"/>
  <c r="H514" i="12"/>
  <c r="H513" i="12"/>
  <c r="H512" i="12"/>
  <c r="H511" i="12"/>
  <c r="H510" i="12"/>
  <c r="H509" i="12"/>
  <c r="H508" i="12"/>
  <c r="H507" i="12"/>
  <c r="H506" i="12"/>
  <c r="H505" i="12"/>
  <c r="H504" i="12"/>
  <c r="H503" i="12"/>
  <c r="H502" i="12"/>
  <c r="H501" i="12"/>
  <c r="H500" i="12"/>
  <c r="H499" i="12"/>
  <c r="H498" i="12"/>
  <c r="H497" i="12"/>
  <c r="H496" i="12"/>
  <c r="H495" i="12"/>
  <c r="H494" i="12"/>
  <c r="H493" i="12"/>
  <c r="H492" i="12"/>
  <c r="H491" i="12"/>
  <c r="H490" i="12"/>
  <c r="H489" i="12"/>
  <c r="H488" i="12"/>
  <c r="H487" i="12"/>
  <c r="H486" i="12"/>
  <c r="H485" i="12"/>
  <c r="H484" i="12"/>
  <c r="H483" i="12"/>
  <c r="H482" i="12"/>
  <c r="H481" i="12"/>
  <c r="H480" i="12"/>
  <c r="H479" i="12"/>
  <c r="H478" i="12"/>
  <c r="H477" i="12"/>
  <c r="H476" i="12"/>
  <c r="H475" i="12"/>
  <c r="H474" i="12"/>
  <c r="H473" i="12"/>
  <c r="H472" i="12"/>
  <c r="H471" i="12"/>
  <c r="H470" i="12"/>
  <c r="H469" i="12"/>
  <c r="H468" i="12"/>
  <c r="H467" i="12"/>
  <c r="H466" i="12"/>
  <c r="H465" i="12"/>
  <c r="H464" i="12"/>
  <c r="H463" i="12"/>
  <c r="H462" i="12"/>
  <c r="H461" i="12"/>
  <c r="H460" i="12"/>
  <c r="H459" i="12"/>
  <c r="H458" i="12"/>
  <c r="H457" i="12"/>
  <c r="H456" i="12"/>
  <c r="H455" i="12"/>
  <c r="H454" i="12"/>
  <c r="H453" i="12"/>
  <c r="H452" i="12"/>
  <c r="H451" i="12"/>
  <c r="H450" i="12"/>
  <c r="H449" i="12"/>
  <c r="H448" i="12"/>
  <c r="H447" i="12"/>
  <c r="H446" i="12"/>
  <c r="H445" i="12"/>
  <c r="H444" i="12"/>
  <c r="H443" i="12"/>
  <c r="H442" i="12"/>
  <c r="H441" i="12"/>
  <c r="H440" i="12"/>
  <c r="H439" i="12"/>
  <c r="H438" i="12"/>
  <c r="H437" i="12"/>
  <c r="H436" i="12"/>
  <c r="H435" i="12"/>
  <c r="H434" i="12"/>
  <c r="H433" i="12"/>
  <c r="H432" i="12"/>
  <c r="H431" i="12"/>
  <c r="H430" i="12"/>
  <c r="H429" i="12"/>
  <c r="H428" i="12"/>
  <c r="H427" i="12"/>
  <c r="H426" i="12"/>
  <c r="H425" i="12"/>
  <c r="H424" i="12"/>
  <c r="H423" i="12"/>
  <c r="H422" i="12"/>
  <c r="H421" i="12"/>
  <c r="H420" i="12"/>
  <c r="H419" i="12"/>
  <c r="H418" i="12"/>
  <c r="H417" i="12"/>
  <c r="H416" i="12"/>
  <c r="H415" i="12"/>
  <c r="H414" i="12"/>
  <c r="H413" i="12"/>
  <c r="H412" i="12"/>
  <c r="H411" i="12"/>
  <c r="H410" i="12"/>
  <c r="H409" i="12"/>
  <c r="H408" i="12"/>
  <c r="H407" i="12"/>
  <c r="H406" i="12"/>
  <c r="H405" i="12"/>
  <c r="H404" i="12"/>
  <c r="H403" i="12"/>
  <c r="H402" i="12"/>
  <c r="H401" i="12"/>
  <c r="H400" i="12"/>
  <c r="H399" i="12"/>
  <c r="H398" i="12"/>
  <c r="H397" i="12"/>
  <c r="H396" i="12"/>
  <c r="H395" i="12"/>
  <c r="H394" i="12"/>
  <c r="H393" i="12"/>
  <c r="H392" i="12"/>
  <c r="H391" i="12"/>
  <c r="H390" i="12"/>
  <c r="H389" i="12"/>
  <c r="H388" i="12"/>
  <c r="H387" i="12"/>
  <c r="H386" i="12"/>
  <c r="H385" i="12"/>
  <c r="H384" i="12"/>
  <c r="H383" i="12"/>
  <c r="H382" i="12"/>
  <c r="H381" i="12"/>
  <c r="H380" i="12"/>
  <c r="H379" i="12"/>
  <c r="H378" i="12"/>
  <c r="H377" i="12"/>
  <c r="H376" i="12"/>
  <c r="H375" i="12"/>
  <c r="H374" i="12"/>
  <c r="H373" i="12"/>
  <c r="H372" i="12"/>
  <c r="H371" i="12"/>
  <c r="H370" i="12"/>
  <c r="H369" i="12"/>
  <c r="H368" i="12"/>
  <c r="H367" i="12"/>
  <c r="H366" i="12"/>
  <c r="H365" i="12"/>
  <c r="H364" i="12"/>
  <c r="H363" i="12"/>
  <c r="H362" i="12"/>
  <c r="H361" i="12"/>
  <c r="H360" i="12"/>
  <c r="H359" i="12"/>
  <c r="H358" i="12"/>
  <c r="H357" i="12"/>
  <c r="H356" i="12"/>
  <c r="H355" i="12"/>
  <c r="H354" i="12"/>
  <c r="H353" i="12"/>
  <c r="H352" i="12"/>
  <c r="H351" i="12"/>
  <c r="H350" i="12"/>
  <c r="H349" i="12"/>
  <c r="H348" i="12"/>
  <c r="H347" i="12"/>
  <c r="H346" i="12"/>
  <c r="H345" i="12"/>
  <c r="H344" i="12"/>
  <c r="H343" i="12"/>
  <c r="H342" i="12"/>
  <c r="H341" i="12"/>
  <c r="H340" i="12"/>
  <c r="H339" i="12"/>
  <c r="H338" i="12"/>
  <c r="H337" i="12"/>
  <c r="H336" i="12"/>
  <c r="H335" i="12"/>
  <c r="H334" i="12"/>
  <c r="H333" i="12"/>
  <c r="H332" i="12"/>
  <c r="H331" i="12"/>
  <c r="H330" i="12"/>
  <c r="H329" i="12"/>
  <c r="H328" i="12"/>
  <c r="H327" i="12"/>
  <c r="H326" i="12"/>
  <c r="H325" i="12"/>
  <c r="H324" i="12"/>
  <c r="H323" i="12"/>
  <c r="H322" i="12"/>
  <c r="H321" i="12"/>
  <c r="H320" i="12"/>
  <c r="H319" i="12"/>
  <c r="H318" i="12"/>
  <c r="H317" i="12"/>
  <c r="H316" i="12"/>
  <c r="H315" i="12"/>
  <c r="H314" i="12"/>
  <c r="H313" i="12"/>
  <c r="H312" i="12"/>
  <c r="H311" i="12"/>
  <c r="H310" i="12"/>
  <c r="H309" i="12"/>
  <c r="H308" i="12"/>
  <c r="H307" i="12"/>
  <c r="H306" i="12"/>
  <c r="H305" i="12"/>
  <c r="H304" i="12"/>
  <c r="H303" i="12"/>
  <c r="H302" i="12"/>
  <c r="H301" i="12"/>
  <c r="H300" i="12"/>
  <c r="H299" i="12"/>
  <c r="H298" i="12"/>
  <c r="H297" i="12"/>
  <c r="H296" i="12"/>
  <c r="H295" i="12"/>
  <c r="H294" i="12"/>
  <c r="H293" i="12"/>
  <c r="H292" i="12"/>
  <c r="H291" i="12"/>
  <c r="H290" i="12"/>
  <c r="H289" i="12"/>
  <c r="H288" i="12"/>
  <c r="H287" i="12"/>
  <c r="H286" i="12"/>
  <c r="H285" i="12"/>
  <c r="H284" i="12"/>
  <c r="H283" i="12"/>
  <c r="H282" i="12"/>
  <c r="H281" i="12"/>
  <c r="H280" i="12"/>
  <c r="H279" i="12"/>
  <c r="H278" i="12"/>
  <c r="H277" i="12"/>
  <c r="H276" i="12"/>
  <c r="H275" i="12"/>
  <c r="H274" i="12"/>
  <c r="H273" i="12"/>
  <c r="H272" i="12"/>
  <c r="H271" i="12"/>
  <c r="H270" i="12"/>
  <c r="H269" i="12"/>
  <c r="H268" i="12"/>
  <c r="H267" i="12"/>
  <c r="H266" i="12"/>
  <c r="H265" i="12"/>
  <c r="H264" i="12"/>
  <c r="H263" i="12"/>
  <c r="H262" i="12"/>
  <c r="H261" i="12"/>
  <c r="H260" i="12"/>
  <c r="H259" i="12"/>
  <c r="H258" i="12"/>
  <c r="H257" i="12"/>
  <c r="H256" i="12"/>
  <c r="H255" i="12"/>
  <c r="H254" i="12"/>
  <c r="H253" i="12"/>
  <c r="H252" i="12"/>
  <c r="H251" i="12"/>
  <c r="H250" i="12"/>
  <c r="H249" i="12"/>
  <c r="H248" i="12"/>
  <c r="H247" i="12"/>
  <c r="H246" i="12"/>
  <c r="H245" i="12"/>
  <c r="H244" i="12"/>
  <c r="H243" i="12"/>
  <c r="H242" i="12"/>
  <c r="H241" i="12"/>
  <c r="H240" i="12"/>
  <c r="H239" i="12"/>
  <c r="H238" i="12"/>
  <c r="H237" i="12"/>
  <c r="H236" i="12"/>
  <c r="H235" i="12"/>
  <c r="H234" i="12"/>
  <c r="H233" i="12"/>
  <c r="H232" i="12"/>
  <c r="H231" i="12"/>
  <c r="H230" i="12"/>
  <c r="H229" i="12"/>
  <c r="H228" i="12"/>
  <c r="H227" i="12"/>
  <c r="H226" i="12"/>
  <c r="H225" i="12"/>
  <c r="H224" i="12"/>
  <c r="H223" i="12"/>
  <c r="H222" i="12"/>
  <c r="H221" i="12"/>
  <c r="H220" i="12"/>
  <c r="H219" i="12"/>
  <c r="H218" i="12"/>
  <c r="H217" i="12"/>
  <c r="H216" i="12"/>
  <c r="H215" i="12"/>
  <c r="H214" i="12"/>
  <c r="H213" i="12"/>
  <c r="H212" i="12"/>
  <c r="H211" i="12"/>
  <c r="H210" i="12"/>
  <c r="H209" i="12"/>
  <c r="H208" i="12"/>
  <c r="H207" i="12"/>
  <c r="H206" i="12"/>
  <c r="H205" i="12"/>
  <c r="H204" i="12"/>
  <c r="H203" i="12"/>
  <c r="H202" i="12"/>
  <c r="H201" i="12"/>
  <c r="H200" i="12"/>
  <c r="H199" i="12"/>
  <c r="H198" i="12"/>
  <c r="H197" i="12"/>
  <c r="H196" i="12"/>
  <c r="H195" i="12"/>
  <c r="H194" i="12"/>
  <c r="H193" i="12"/>
  <c r="H192" i="12"/>
  <c r="H191" i="12"/>
  <c r="H190" i="12"/>
  <c r="H189" i="12"/>
  <c r="H188" i="12"/>
  <c r="H187" i="12"/>
  <c r="H186" i="12"/>
  <c r="H185" i="12"/>
  <c r="H184" i="12"/>
  <c r="H183" i="12"/>
  <c r="H182" i="12"/>
  <c r="H181" i="12"/>
  <c r="H180" i="12"/>
  <c r="H179" i="12"/>
  <c r="H178" i="12"/>
  <c r="H177" i="12"/>
  <c r="H176" i="12"/>
  <c r="H175" i="12"/>
  <c r="H174" i="12"/>
  <c r="H173" i="12"/>
  <c r="H172" i="12"/>
  <c r="H171" i="12"/>
  <c r="H170" i="12"/>
  <c r="H169" i="12"/>
  <c r="H168" i="12"/>
  <c r="H167" i="12"/>
  <c r="H166" i="12"/>
  <c r="H165" i="12"/>
  <c r="H164" i="12"/>
  <c r="H163" i="12"/>
  <c r="H162" i="12"/>
  <c r="H161" i="12"/>
  <c r="H160" i="12"/>
  <c r="H159" i="12"/>
  <c r="H158" i="12"/>
  <c r="H157" i="12"/>
  <c r="H156" i="12"/>
  <c r="H155" i="12"/>
  <c r="H154" i="12"/>
  <c r="H153" i="12"/>
  <c r="H152" i="12"/>
  <c r="H151" i="12"/>
  <c r="H150" i="12"/>
  <c r="H149" i="12"/>
  <c r="H148" i="12"/>
  <c r="H147" i="12"/>
  <c r="H146" i="12"/>
  <c r="H145" i="12"/>
  <c r="H144" i="12"/>
  <c r="H143" i="12"/>
  <c r="H142" i="12"/>
  <c r="H141" i="12"/>
  <c r="H140" i="12"/>
  <c r="H139" i="12"/>
  <c r="H138" i="12"/>
  <c r="H137" i="12"/>
  <c r="H136" i="12"/>
  <c r="H135" i="12"/>
  <c r="H134" i="12"/>
  <c r="H133" i="12"/>
  <c r="H132" i="12"/>
  <c r="H131" i="12"/>
  <c r="H130" i="12"/>
  <c r="H129" i="12"/>
  <c r="H128" i="12"/>
  <c r="H127" i="12"/>
  <c r="H126" i="12"/>
  <c r="H125" i="12"/>
  <c r="H124" i="12"/>
  <c r="H123" i="12"/>
  <c r="H122" i="12"/>
  <c r="H121" i="12"/>
  <c r="H120" i="12"/>
  <c r="H119" i="12"/>
  <c r="H118" i="12"/>
  <c r="H117" i="12"/>
  <c r="H116" i="12"/>
  <c r="H115" i="12"/>
  <c r="H114" i="12"/>
  <c r="H113" i="12"/>
  <c r="H112" i="12"/>
  <c r="H111" i="12"/>
  <c r="H110" i="12"/>
  <c r="H109" i="12"/>
  <c r="H108" i="12"/>
  <c r="H107" i="12"/>
  <c r="H106" i="12"/>
  <c r="H105" i="12"/>
  <c r="H104" i="12"/>
  <c r="H103" i="12"/>
  <c r="H102" i="12"/>
  <c r="H101" i="12"/>
  <c r="H100" i="12"/>
  <c r="H99" i="12"/>
  <c r="H98" i="12"/>
  <c r="H97" i="12"/>
  <c r="H96" i="12"/>
  <c r="H95" i="12"/>
  <c r="H94" i="12"/>
  <c r="H93" i="12"/>
  <c r="H92" i="12"/>
  <c r="H91" i="12"/>
  <c r="H90" i="12"/>
  <c r="H89" i="12"/>
  <c r="H88" i="12"/>
  <c r="H87" i="12"/>
  <c r="H86" i="12"/>
  <c r="H85" i="12"/>
  <c r="H84" i="12"/>
  <c r="H83" i="12"/>
  <c r="H82" i="12"/>
  <c r="H81" i="12"/>
  <c r="H80" i="12"/>
  <c r="H79" i="12"/>
  <c r="H78" i="12"/>
  <c r="H77" i="12"/>
  <c r="H76" i="12"/>
  <c r="H75" i="12"/>
  <c r="H74" i="12"/>
  <c r="H73" i="12"/>
  <c r="H72" i="12"/>
  <c r="H71" i="12"/>
  <c r="H70" i="12"/>
  <c r="H69" i="12"/>
  <c r="H68" i="12"/>
  <c r="H67" i="12"/>
  <c r="H66" i="12"/>
  <c r="H65" i="12"/>
  <c r="H64" i="12"/>
  <c r="H63" i="12"/>
  <c r="H62" i="12"/>
  <c r="H61" i="12"/>
  <c r="H60" i="12"/>
  <c r="H59" i="12"/>
  <c r="H58" i="12"/>
  <c r="H57" i="12"/>
  <c r="H56" i="12"/>
  <c r="H55" i="12"/>
  <c r="H54" i="12"/>
  <c r="H53" i="12"/>
  <c r="H52" i="12"/>
  <c r="H51" i="12"/>
  <c r="H50" i="12"/>
  <c r="H49" i="12"/>
  <c r="H48" i="12"/>
  <c r="H47" i="12"/>
  <c r="H46" i="12"/>
  <c r="H45" i="12"/>
  <c r="H44" i="12"/>
  <c r="H43" i="12"/>
  <c r="H42" i="12"/>
  <c r="H41" i="12"/>
  <c r="H40" i="12"/>
  <c r="H39" i="12"/>
  <c r="H38" i="12"/>
  <c r="H37" i="12"/>
  <c r="H36" i="12"/>
  <c r="H35" i="12"/>
  <c r="H34" i="12"/>
  <c r="H33" i="12"/>
  <c r="H32" i="12"/>
  <c r="H31" i="12"/>
  <c r="H30" i="12"/>
  <c r="H29" i="12"/>
  <c r="H28" i="12"/>
  <c r="H27" i="12"/>
  <c r="H26" i="12"/>
  <c r="H25" i="12"/>
  <c r="H24" i="12"/>
  <c r="H23" i="12"/>
  <c r="H22" i="12"/>
  <c r="H21" i="12"/>
  <c r="H20" i="12"/>
  <c r="H19" i="12"/>
  <c r="H18" i="12"/>
  <c r="H17" i="12"/>
  <c r="H16" i="12"/>
  <c r="H15" i="12"/>
  <c r="H14" i="12"/>
  <c r="H13" i="12"/>
  <c r="H12" i="12"/>
  <c r="H11" i="12"/>
  <c r="H10" i="12"/>
  <c r="H9" i="12"/>
  <c r="H8" i="12"/>
  <c r="H7" i="12"/>
  <c r="H6" i="12"/>
  <c r="H5" i="12"/>
  <c r="H4" i="12"/>
  <c r="H3" i="12"/>
  <c r="H2" i="12"/>
  <c r="B23" i="11"/>
  <c r="D22" i="11"/>
  <c r="E22" i="11" s="1"/>
  <c r="D21" i="11"/>
  <c r="E21" i="11" s="1"/>
  <c r="D20" i="11"/>
  <c r="E20" i="11" s="1"/>
  <c r="D19" i="11"/>
  <c r="E19" i="11" s="1"/>
  <c r="D18" i="11"/>
  <c r="E18" i="11" s="1"/>
  <c r="D17" i="11"/>
  <c r="E17" i="11" s="1"/>
  <c r="D16" i="11"/>
  <c r="E16" i="11" s="1"/>
  <c r="D15" i="11"/>
  <c r="E15" i="11" s="1"/>
  <c r="D14" i="11"/>
  <c r="E14" i="11" s="1"/>
  <c r="D13" i="11"/>
  <c r="E13" i="11" s="1"/>
  <c r="D12" i="11"/>
  <c r="E12" i="11" s="1"/>
  <c r="D11" i="11"/>
  <c r="E11" i="11" s="1"/>
  <c r="D10" i="11"/>
  <c r="E10" i="11" s="1"/>
  <c r="D9" i="11"/>
  <c r="E9" i="11" s="1"/>
  <c r="D29" i="9"/>
  <c r="D28" i="9"/>
  <c r="D27" i="9"/>
  <c r="D26" i="9"/>
  <c r="D25" i="9"/>
  <c r="D21" i="9"/>
  <c r="D20" i="9"/>
  <c r="D15" i="9"/>
  <c r="B24" i="9"/>
  <c r="B23" i="9"/>
  <c r="B22" i="9"/>
  <c r="B19" i="9"/>
  <c r="B18" i="9"/>
  <c r="B17" i="9"/>
  <c r="B16" i="9"/>
  <c r="B14" i="9"/>
  <c r="B13" i="9"/>
  <c r="B12" i="9"/>
  <c r="B11" i="9"/>
  <c r="B10" i="9"/>
  <c r="B9" i="9"/>
  <c r="B8" i="9"/>
  <c r="B7" i="9"/>
  <c r="B6" i="9"/>
  <c r="B5" i="9"/>
  <c r="B4" i="9"/>
  <c r="B3" i="9"/>
  <c r="B2" i="9"/>
  <c r="D14" i="9" l="1"/>
  <c r="D9" i="9"/>
  <c r="D5" i="9"/>
  <c r="D24" i="9"/>
  <c r="D23" i="9"/>
  <c r="D22" i="9"/>
  <c r="D19" i="9"/>
  <c r="D18" i="9"/>
  <c r="D17" i="9"/>
  <c r="D16" i="9"/>
  <c r="D13" i="9"/>
  <c r="D12" i="9"/>
  <c r="D11" i="9"/>
  <c r="D10" i="9"/>
  <c r="D8" i="9"/>
  <c r="D7" i="9"/>
  <c r="D6" i="9"/>
  <c r="D4" i="9"/>
  <c r="D3" i="9"/>
  <c r="E23" i="11"/>
  <c r="B30" i="9"/>
  <c r="D2" i="9"/>
  <c r="I13" i="11" l="1"/>
  <c r="I14" i="11" s="1"/>
  <c r="J15" i="11" s="1"/>
  <c r="J20" i="11" s="1"/>
  <c r="D25" i="17" l="1"/>
  <c r="D18" i="17"/>
  <c r="D17" i="17"/>
  <c r="D16" i="17"/>
  <c r="D15" i="17"/>
  <c r="D14" i="17"/>
  <c r="D13" i="17"/>
  <c r="D12" i="17"/>
  <c r="D11" i="17"/>
  <c r="D10" i="17"/>
  <c r="D9" i="17"/>
  <c r="D8" i="17"/>
  <c r="D7" i="17"/>
  <c r="D6" i="17"/>
  <c r="D5" i="17"/>
  <c r="D4" i="17"/>
  <c r="D3" i="17"/>
  <c r="D30" i="17"/>
  <c r="E30" i="17" s="1"/>
  <c r="D28" i="17"/>
  <c r="E28" i="17" s="1"/>
  <c r="D27" i="17"/>
  <c r="E27" i="17" s="1"/>
  <c r="D26" i="17"/>
  <c r="E26" i="17" s="1"/>
  <c r="D24" i="17"/>
  <c r="D23" i="17"/>
  <c r="D22" i="17"/>
  <c r="D21" i="17"/>
  <c r="D19" i="17"/>
  <c r="D29" i="17"/>
  <c r="E29" i="17" s="1"/>
  <c r="D20" i="17"/>
  <c r="E50" i="11"/>
  <c r="G50" i="11" s="1"/>
  <c r="E38" i="11"/>
  <c r="G38" i="11" s="1"/>
  <c r="E34" i="11"/>
  <c r="G34" i="11" s="1"/>
  <c r="E33" i="11"/>
  <c r="G33" i="11" s="1"/>
  <c r="E44" i="11"/>
  <c r="G44" i="11" s="1"/>
  <c r="E42" i="11"/>
  <c r="G42" i="11" s="1"/>
  <c r="E40" i="11"/>
  <c r="G40" i="11" s="1"/>
  <c r="E49" i="11"/>
  <c r="G49" i="11" s="1"/>
  <c r="E37" i="11"/>
  <c r="G37" i="11" s="1"/>
  <c r="E48" i="11"/>
  <c r="G48" i="11" s="1"/>
  <c r="E31" i="11"/>
  <c r="G31" i="11" s="1"/>
  <c r="E41" i="11"/>
  <c r="G41" i="11" s="1"/>
  <c r="E39" i="11"/>
  <c r="G39" i="11" s="1"/>
  <c r="E36" i="11"/>
  <c r="G36" i="11" s="1"/>
  <c r="E57" i="11"/>
  <c r="G57" i="11" s="1"/>
  <c r="E54" i="11"/>
  <c r="G54" i="11" s="1"/>
  <c r="E47" i="11"/>
  <c r="G47" i="11" s="1"/>
  <c r="E35" i="11"/>
  <c r="G35" i="11" s="1"/>
  <c r="E45" i="11"/>
  <c r="G45" i="11" s="1"/>
  <c r="E43" i="11"/>
  <c r="G43" i="11" s="1"/>
  <c r="E30" i="11"/>
  <c r="G30" i="11" s="1"/>
  <c r="E53" i="11"/>
  <c r="G53" i="11" s="1"/>
  <c r="E51" i="11"/>
  <c r="G51" i="11" s="1"/>
  <c r="E46" i="11"/>
  <c r="G46" i="11" s="1"/>
  <c r="E56" i="11"/>
  <c r="G56" i="11" s="1"/>
  <c r="E32" i="11"/>
  <c r="G32" i="11" s="1"/>
  <c r="E55" i="11"/>
  <c r="G55" i="11" s="1"/>
  <c r="E52" i="11"/>
  <c r="G52" i="11" s="1"/>
  <c r="B26" i="5"/>
  <c r="D245" i="3"/>
  <c r="D244" i="3"/>
  <c r="D243" i="3"/>
  <c r="D242" i="3"/>
  <c r="D241" i="3"/>
  <c r="D239" i="3"/>
  <c r="D238" i="3"/>
  <c r="D237" i="3"/>
  <c r="D236" i="3"/>
  <c r="D235" i="3"/>
  <c r="D234" i="3"/>
  <c r="D233" i="3"/>
  <c r="D232" i="3"/>
  <c r="D230" i="3"/>
  <c r="D229" i="3"/>
  <c r="D228" i="3"/>
  <c r="D227" i="3"/>
  <c r="D226" i="3"/>
  <c r="D225" i="3"/>
  <c r="D224" i="3"/>
  <c r="D223" i="3"/>
  <c r="D221" i="3"/>
  <c r="D220" i="3"/>
  <c r="D219" i="3"/>
  <c r="D218" i="3"/>
  <c r="D216" i="3"/>
  <c r="D215" i="3"/>
  <c r="D214" i="3"/>
  <c r="D213" i="3"/>
  <c r="D212" i="3"/>
  <c r="D210" i="3"/>
  <c r="D209" i="3"/>
  <c r="D208" i="3"/>
  <c r="D207" i="3"/>
  <c r="D206" i="3"/>
  <c r="D205" i="3"/>
  <c r="D203" i="3"/>
  <c r="D202" i="3"/>
  <c r="D201" i="3"/>
  <c r="D200" i="3"/>
  <c r="D199" i="3"/>
  <c r="D198" i="3"/>
  <c r="D197" i="3"/>
  <c r="D195" i="3"/>
  <c r="D194" i="3"/>
  <c r="D193" i="3"/>
  <c r="D192" i="3"/>
  <c r="D191" i="3"/>
  <c r="D190" i="3"/>
  <c r="D189" i="3"/>
  <c r="D188" i="3"/>
  <c r="D187" i="3"/>
  <c r="D185" i="3"/>
  <c r="D184" i="3"/>
  <c r="D183" i="3"/>
  <c r="D182" i="3"/>
  <c r="D181" i="3"/>
  <c r="D180" i="3"/>
  <c r="D179" i="3"/>
  <c r="D178" i="3"/>
  <c r="D176" i="3"/>
  <c r="D175" i="3"/>
  <c r="D174" i="3"/>
  <c r="D173" i="3"/>
  <c r="D172" i="3"/>
  <c r="D171" i="3"/>
  <c r="D170" i="3"/>
  <c r="D169" i="3"/>
  <c r="D167" i="3"/>
  <c r="D166" i="3"/>
  <c r="D165" i="3"/>
  <c r="D164" i="3"/>
  <c r="D163" i="3"/>
  <c r="D162" i="3"/>
  <c r="D161" i="3"/>
  <c r="D160" i="3"/>
  <c r="D159" i="3"/>
  <c r="D157" i="3"/>
  <c r="D156" i="3"/>
  <c r="D155" i="3"/>
  <c r="D154" i="3"/>
  <c r="D153" i="3"/>
  <c r="D152" i="3"/>
  <c r="D151" i="3"/>
  <c r="D150" i="3"/>
  <c r="D148" i="3"/>
  <c r="D147" i="3"/>
  <c r="D146" i="3"/>
  <c r="D145" i="3"/>
  <c r="D144" i="3"/>
  <c r="D143" i="3"/>
  <c r="D142" i="3"/>
  <c r="D141" i="3"/>
  <c r="D139" i="3"/>
  <c r="D138" i="3"/>
  <c r="D137" i="3"/>
  <c r="D136" i="3"/>
  <c r="D135" i="3"/>
  <c r="D134" i="3"/>
  <c r="D133" i="3"/>
  <c r="D131" i="3"/>
  <c r="D130" i="3"/>
  <c r="D129" i="3"/>
  <c r="D128" i="3"/>
  <c r="D127" i="3"/>
  <c r="D126" i="3"/>
  <c r="D125" i="3"/>
  <c r="D123" i="3"/>
  <c r="D122" i="3"/>
  <c r="D121" i="3"/>
  <c r="D120" i="3"/>
  <c r="D119" i="3"/>
  <c r="D118" i="3"/>
  <c r="D117" i="3"/>
  <c r="D115" i="3"/>
  <c r="D114" i="3"/>
  <c r="D113" i="3"/>
  <c r="D112" i="3"/>
  <c r="D111" i="3"/>
  <c r="D110" i="3"/>
  <c r="D109" i="3"/>
  <c r="D108" i="3"/>
  <c r="D107" i="3"/>
  <c r="D105" i="3"/>
  <c r="D104" i="3"/>
  <c r="D103" i="3"/>
  <c r="D102" i="3"/>
  <c r="D101" i="3"/>
  <c r="D100" i="3"/>
  <c r="D99" i="3"/>
  <c r="D98" i="3"/>
  <c r="D97" i="3"/>
  <c r="D96" i="3"/>
  <c r="D94" i="3"/>
  <c r="E94" i="3" s="1"/>
  <c r="D93" i="3"/>
  <c r="E93" i="3" s="1"/>
  <c r="D92" i="3"/>
  <c r="E92" i="3" s="1"/>
  <c r="D91" i="3"/>
  <c r="E91" i="3" s="1"/>
  <c r="D90" i="3"/>
  <c r="E90" i="3" s="1"/>
  <c r="D89" i="3"/>
  <c r="E89" i="3" s="1"/>
  <c r="D88" i="3"/>
  <c r="E88" i="3" s="1"/>
  <c r="D87" i="3"/>
  <c r="E87" i="3" s="1"/>
  <c r="D86" i="3"/>
  <c r="E86" i="3" s="1"/>
  <c r="D84" i="3"/>
  <c r="E84" i="3" s="1"/>
  <c r="D83" i="3"/>
  <c r="E83" i="3" s="1"/>
  <c r="D82" i="3"/>
  <c r="E82" i="3" s="1"/>
  <c r="D81" i="3"/>
  <c r="E81" i="3" s="1"/>
  <c r="D80" i="3"/>
  <c r="E80" i="3" s="1"/>
  <c r="D79" i="3"/>
  <c r="E79" i="3" s="1"/>
  <c r="D78" i="3"/>
  <c r="E78" i="3" s="1"/>
  <c r="D77" i="3"/>
  <c r="E77" i="3" s="1"/>
  <c r="D76" i="3"/>
  <c r="E76" i="3" s="1"/>
  <c r="D74" i="3"/>
  <c r="E74" i="3" s="1"/>
  <c r="D73" i="3"/>
  <c r="E73" i="3" s="1"/>
  <c r="D72" i="3"/>
  <c r="E72" i="3" s="1"/>
  <c r="D71" i="3"/>
  <c r="E71" i="3" s="1"/>
  <c r="D70" i="3"/>
  <c r="E70" i="3" s="1"/>
  <c r="D69" i="3"/>
  <c r="E69" i="3" s="1"/>
  <c r="D68" i="3"/>
  <c r="E68" i="3" s="1"/>
  <c r="D67" i="3"/>
  <c r="E67" i="3" s="1"/>
  <c r="D65" i="3"/>
  <c r="E65" i="3" s="1"/>
  <c r="D64" i="3"/>
  <c r="E64" i="3" s="1"/>
  <c r="D63" i="3"/>
  <c r="E63" i="3" s="1"/>
  <c r="D62" i="3"/>
  <c r="E62" i="3" s="1"/>
  <c r="D61" i="3"/>
  <c r="E61" i="3" s="1"/>
  <c r="D60" i="3"/>
  <c r="E60" i="3" s="1"/>
  <c r="D59" i="3"/>
  <c r="E59" i="3" s="1"/>
  <c r="D58" i="3"/>
  <c r="E58" i="3" s="1"/>
  <c r="D57" i="3"/>
  <c r="E57" i="3" s="1"/>
  <c r="D55" i="3"/>
  <c r="E55" i="3" s="1"/>
  <c r="D54" i="3"/>
  <c r="E54" i="3" s="1"/>
  <c r="D53" i="3"/>
  <c r="E53" i="3" s="1"/>
  <c r="D52" i="3"/>
  <c r="E52" i="3" s="1"/>
  <c r="D51" i="3"/>
  <c r="E51" i="3" s="1"/>
  <c r="D50" i="3"/>
  <c r="E50" i="3" s="1"/>
  <c r="D49" i="3"/>
  <c r="E49" i="3" s="1"/>
  <c r="D47" i="3"/>
  <c r="E47" i="3" s="1"/>
  <c r="D46" i="3"/>
  <c r="E46" i="3" s="1"/>
  <c r="D45" i="3"/>
  <c r="E45" i="3" s="1"/>
  <c r="D44" i="3"/>
  <c r="E44" i="3" s="1"/>
  <c r="D43" i="3"/>
  <c r="E43" i="3" s="1"/>
  <c r="D41" i="3"/>
  <c r="E41" i="3" s="1"/>
  <c r="D40" i="3"/>
  <c r="E40" i="3" s="1"/>
  <c r="D39" i="3"/>
  <c r="E39" i="3" s="1"/>
  <c r="D38" i="3"/>
  <c r="E38" i="3" s="1"/>
  <c r="D37" i="3"/>
  <c r="E37" i="3" s="1"/>
  <c r="D36" i="3"/>
  <c r="E36" i="3" s="1"/>
  <c r="D34" i="3"/>
  <c r="E34" i="3" s="1"/>
  <c r="D33" i="3"/>
  <c r="E33" i="3" s="1"/>
  <c r="D32" i="3"/>
  <c r="E32" i="3" s="1"/>
  <c r="D31" i="3"/>
  <c r="E31" i="3" s="1"/>
  <c r="D30" i="3"/>
  <c r="E30" i="3" s="1"/>
  <c r="D29" i="3"/>
  <c r="E29" i="3" s="1"/>
  <c r="D28" i="3"/>
  <c r="E28" i="3" s="1"/>
  <c r="D26" i="3"/>
  <c r="E26" i="3" s="1"/>
  <c r="D25" i="3"/>
  <c r="E25" i="3" s="1"/>
  <c r="D24" i="3"/>
  <c r="E24" i="3" s="1"/>
  <c r="D23" i="3"/>
  <c r="E23" i="3" s="1"/>
  <c r="D22" i="3"/>
  <c r="E22" i="3" s="1"/>
  <c r="D21" i="3"/>
  <c r="E21" i="3" s="1"/>
  <c r="D20" i="3"/>
  <c r="E20" i="3" s="1"/>
  <c r="D19" i="3"/>
  <c r="E19" i="3" s="1"/>
  <c r="D17" i="3"/>
  <c r="E17" i="3" s="1"/>
  <c r="D16" i="3"/>
  <c r="E16" i="3" s="1"/>
  <c r="D15" i="3"/>
  <c r="E15" i="3" s="1"/>
  <c r="D12" i="3"/>
  <c r="E12" i="3" s="1"/>
  <c r="D11" i="3"/>
  <c r="E11" i="3" s="1"/>
  <c r="D10" i="3"/>
  <c r="E10" i="3" s="1"/>
  <c r="D9" i="3"/>
  <c r="E9" i="3" s="1"/>
  <c r="D7" i="3"/>
  <c r="E7" i="3" s="1"/>
  <c r="D6" i="3"/>
  <c r="E6" i="3" s="1"/>
  <c r="E31" i="1"/>
  <c r="E30" i="1"/>
  <c r="E29" i="1"/>
  <c r="E28" i="1"/>
  <c r="D14" i="3"/>
  <c r="E14" i="3" s="1"/>
  <c r="D5" i="3"/>
  <c r="E5" i="3" s="1"/>
  <c r="D4" i="3"/>
  <c r="E4" i="3" s="1"/>
  <c r="E27" i="1"/>
  <c r="E26" i="1"/>
  <c r="E25" i="1"/>
  <c r="E24" i="1"/>
  <c r="E23" i="1"/>
  <c r="E22" i="1"/>
  <c r="E21" i="1"/>
  <c r="E20" i="1"/>
  <c r="E19" i="1"/>
  <c r="E18" i="1"/>
  <c r="E17" i="1"/>
  <c r="E16" i="1"/>
  <c r="E15" i="1"/>
  <c r="E14" i="1"/>
  <c r="E13" i="1"/>
  <c r="E12" i="1"/>
  <c r="E11" i="1"/>
  <c r="E10" i="1"/>
  <c r="E9" i="1"/>
  <c r="E8" i="1"/>
  <c r="E7" i="1"/>
  <c r="E6" i="1"/>
  <c r="E5" i="1"/>
  <c r="E4" i="1"/>
  <c r="E245" i="3" l="1"/>
  <c r="E243" i="3"/>
  <c r="E241" i="3"/>
  <c r="E239" i="3"/>
  <c r="E237" i="3"/>
  <c r="E235" i="3"/>
  <c r="E233" i="3"/>
  <c r="E230" i="3"/>
  <c r="E228" i="3"/>
  <c r="E226" i="3"/>
  <c r="E224" i="3"/>
  <c r="E221" i="3"/>
  <c r="E219" i="3"/>
  <c r="E216" i="3"/>
  <c r="E214" i="3"/>
  <c r="E212" i="3"/>
  <c r="E209" i="3"/>
  <c r="E207" i="3"/>
  <c r="E205" i="3"/>
  <c r="E202" i="3"/>
  <c r="E201" i="3"/>
  <c r="E199" i="3"/>
  <c r="E197" i="3"/>
  <c r="E194" i="3"/>
  <c r="E192" i="3"/>
  <c r="E190" i="3"/>
  <c r="E188" i="3"/>
  <c r="E185" i="3"/>
  <c r="E183" i="3"/>
  <c r="E181" i="3"/>
  <c r="E179" i="3"/>
  <c r="E176" i="3"/>
  <c r="E174" i="3"/>
  <c r="E171" i="3"/>
  <c r="E170" i="3"/>
  <c r="E166" i="3"/>
  <c r="E164" i="3"/>
  <c r="E161" i="3"/>
  <c r="E160" i="3"/>
  <c r="E157" i="3"/>
  <c r="E155" i="3"/>
  <c r="E152" i="3"/>
  <c r="E150" i="3"/>
  <c r="F150" i="3" s="1"/>
  <c r="E148" i="3"/>
  <c r="E146" i="3"/>
  <c r="E143" i="3"/>
  <c r="E141" i="3"/>
  <c r="F141" i="3" s="1"/>
  <c r="B16" i="17" s="1"/>
  <c r="E16" i="17" s="1"/>
  <c r="E139" i="3"/>
  <c r="E137" i="3"/>
  <c r="E135" i="3"/>
  <c r="E133" i="3"/>
  <c r="F133" i="3" s="1"/>
  <c r="B15" i="17" s="1"/>
  <c r="E15" i="17" s="1"/>
  <c r="E131" i="3"/>
  <c r="E129" i="3"/>
  <c r="E244" i="3"/>
  <c r="E242" i="3"/>
  <c r="E238" i="3"/>
  <c r="E236" i="3"/>
  <c r="E234" i="3"/>
  <c r="E232" i="3"/>
  <c r="F232" i="3" s="1"/>
  <c r="B24" i="17" s="1"/>
  <c r="E24" i="17" s="1"/>
  <c r="E229" i="3"/>
  <c r="E227" i="3"/>
  <c r="E225" i="3"/>
  <c r="E223" i="3"/>
  <c r="F223" i="3" s="1"/>
  <c r="B23" i="17" s="1"/>
  <c r="E23" i="17" s="1"/>
  <c r="E220" i="3"/>
  <c r="E218" i="3"/>
  <c r="F218" i="3" s="1"/>
  <c r="B22" i="17" s="1"/>
  <c r="E22" i="17" s="1"/>
  <c r="E215" i="3"/>
  <c r="E213" i="3"/>
  <c r="E210" i="3"/>
  <c r="E208" i="3"/>
  <c r="E206" i="3"/>
  <c r="E203" i="3"/>
  <c r="E200" i="3"/>
  <c r="E198" i="3"/>
  <c r="E195" i="3"/>
  <c r="E193" i="3"/>
  <c r="E191" i="3"/>
  <c r="E189" i="3"/>
  <c r="E187" i="3"/>
  <c r="F187" i="3" s="1"/>
  <c r="B18" i="17" s="1"/>
  <c r="E18" i="17" s="1"/>
  <c r="E184" i="3"/>
  <c r="E182" i="3"/>
  <c r="E180" i="3"/>
  <c r="E178" i="3"/>
  <c r="F178" i="3" s="1"/>
  <c r="B17" i="17" s="1"/>
  <c r="E17" i="17" s="1"/>
  <c r="E175" i="3"/>
  <c r="E173" i="3"/>
  <c r="E172" i="3"/>
  <c r="E169" i="3"/>
  <c r="E167" i="3"/>
  <c r="E165" i="3"/>
  <c r="E163" i="3"/>
  <c r="E162" i="3"/>
  <c r="E159" i="3"/>
  <c r="E156" i="3"/>
  <c r="E154" i="3"/>
  <c r="E153" i="3"/>
  <c r="E151" i="3"/>
  <c r="E147" i="3"/>
  <c r="E145" i="3"/>
  <c r="E144" i="3"/>
  <c r="E142" i="3"/>
  <c r="E138" i="3"/>
  <c r="E136" i="3"/>
  <c r="E134" i="3"/>
  <c r="E130" i="3"/>
  <c r="E128" i="3"/>
  <c r="E127" i="3"/>
  <c r="E126" i="3"/>
  <c r="E125" i="3"/>
  <c r="E123" i="3"/>
  <c r="E122" i="3"/>
  <c r="E121" i="3"/>
  <c r="E120" i="3"/>
  <c r="E119" i="3"/>
  <c r="E118" i="3"/>
  <c r="E117" i="3"/>
  <c r="E115" i="3"/>
  <c r="E114" i="3"/>
  <c r="E113" i="3"/>
  <c r="E112" i="3"/>
  <c r="E111" i="3"/>
  <c r="E110" i="3"/>
  <c r="E109" i="3"/>
  <c r="E108" i="3"/>
  <c r="E107" i="3"/>
  <c r="F107" i="3" s="1"/>
  <c r="E105" i="3"/>
  <c r="E104" i="3"/>
  <c r="E103" i="3"/>
  <c r="E102" i="3"/>
  <c r="E101" i="3"/>
  <c r="E100" i="3"/>
  <c r="E99" i="3"/>
  <c r="E98" i="3"/>
  <c r="E97" i="3"/>
  <c r="E96" i="3"/>
  <c r="F96" i="3" s="1"/>
  <c r="F76" i="3"/>
  <c r="B12" i="17" s="1"/>
  <c r="E12" i="17" s="1"/>
  <c r="F86" i="3"/>
  <c r="B13" i="17" s="1"/>
  <c r="E13" i="17" s="1"/>
  <c r="F57" i="3"/>
  <c r="B10" i="17" s="1"/>
  <c r="E10" i="17" s="1"/>
  <c r="F49" i="3"/>
  <c r="B9" i="17" s="1"/>
  <c r="E9" i="17" s="1"/>
  <c r="F43" i="3"/>
  <c r="F36" i="3"/>
  <c r="B8" i="17" s="1"/>
  <c r="E8" i="17" s="1"/>
  <c r="F28" i="3"/>
  <c r="B7" i="17" s="1"/>
  <c r="E7" i="17" s="1"/>
  <c r="F19" i="3"/>
  <c r="B6" i="17" s="1"/>
  <c r="E6" i="17" s="1"/>
  <c r="F14" i="3"/>
  <c r="B5" i="17" s="1"/>
  <c r="E5" i="17" s="1"/>
  <c r="F4" i="3"/>
  <c r="B3" i="17" s="1"/>
  <c r="E3" i="17" s="1"/>
  <c r="F9" i="3"/>
  <c r="B4" i="17" s="1"/>
  <c r="E4" i="17" s="1"/>
  <c r="F67" i="3"/>
  <c r="B11" i="17" s="1"/>
  <c r="E11" i="17" s="1"/>
  <c r="F241" i="3" l="1"/>
  <c r="B25" i="17" s="1"/>
  <c r="E25" i="17" s="1"/>
  <c r="F212" i="3"/>
  <c r="B21" i="17" s="1"/>
  <c r="E21" i="17" s="1"/>
  <c r="F205" i="3"/>
  <c r="B20" i="17" s="1"/>
  <c r="E20" i="17" s="1"/>
  <c r="F197" i="3"/>
  <c r="B19" i="17" s="1"/>
  <c r="E19" i="17" s="1"/>
  <c r="F169" i="3"/>
  <c r="F159" i="3"/>
  <c r="F117" i="3"/>
  <c r="B14" i="17" s="1"/>
  <c r="E14" i="17" s="1"/>
  <c r="F125" i="3"/>
</calcChain>
</file>

<file path=xl/sharedStrings.xml><?xml version="1.0" encoding="utf-8"?>
<sst xmlns="http://schemas.openxmlformats.org/spreadsheetml/2006/main" count="2758" uniqueCount="889">
  <si>
    <t>Daftar Harga Bahan Baku</t>
  </si>
  <si>
    <t>Bahan Baku</t>
  </si>
  <si>
    <t>ISI</t>
  </si>
  <si>
    <t>SATUAN</t>
  </si>
  <si>
    <t>HARGA SATUAN (Rp)</t>
  </si>
  <si>
    <t>Kopi Robusta</t>
  </si>
  <si>
    <t>Gr</t>
  </si>
  <si>
    <t>Kopi Arabika</t>
  </si>
  <si>
    <t>Kopi Blended (70+30)</t>
  </si>
  <si>
    <t>Kopi Wine</t>
  </si>
  <si>
    <t>gr</t>
  </si>
  <si>
    <t>Kopi Natural</t>
  </si>
  <si>
    <t>Susu SKM</t>
  </si>
  <si>
    <t>ml</t>
  </si>
  <si>
    <t>UHT</t>
  </si>
  <si>
    <t>Creamer</t>
  </si>
  <si>
    <t>Evavorasi</t>
  </si>
  <si>
    <t>Coklat</t>
  </si>
  <si>
    <t>Taro</t>
  </si>
  <si>
    <t>Tiramisu</t>
  </si>
  <si>
    <t>Matcha</t>
  </si>
  <si>
    <t>Red Velvet</t>
  </si>
  <si>
    <t>Hazelnut</t>
  </si>
  <si>
    <t>Caramel</t>
  </si>
  <si>
    <t>Green Tea</t>
  </si>
  <si>
    <t>Thai Tea</t>
  </si>
  <si>
    <t>Lemon</t>
  </si>
  <si>
    <t>Gula</t>
  </si>
  <si>
    <t>Gula merah</t>
  </si>
  <si>
    <t>Teh</t>
  </si>
  <si>
    <t>pcs</t>
  </si>
  <si>
    <t>Lychee</t>
  </si>
  <si>
    <t>Peach</t>
  </si>
  <si>
    <t>Espresso</t>
  </si>
  <si>
    <t>Americano</t>
  </si>
  <si>
    <t>V60</t>
  </si>
  <si>
    <t>Kopi Lucu</t>
  </si>
  <si>
    <t>Kopi Jadoel</t>
  </si>
  <si>
    <t>Sanger</t>
  </si>
  <si>
    <t>Vietnam Drip</t>
  </si>
  <si>
    <t>Latte</t>
  </si>
  <si>
    <t>Kopi Caramel</t>
  </si>
  <si>
    <t>Kopi Coklat</t>
  </si>
  <si>
    <t>Kopi Tiramisu</t>
  </si>
  <si>
    <t>Matcha Kopi</t>
  </si>
  <si>
    <t>Matcha Kopi Caramel</t>
  </si>
  <si>
    <t xml:space="preserve">Kopi Hazelnut </t>
  </si>
  <si>
    <t>Matha</t>
  </si>
  <si>
    <t>Kopi Karamel</t>
  </si>
  <si>
    <t>Matcha Caramel</t>
  </si>
  <si>
    <t>Caramel Latte</t>
  </si>
  <si>
    <t>Kopi Green Tea</t>
  </si>
  <si>
    <t>Lemon Tea</t>
  </si>
  <si>
    <t>Teh Manis</t>
  </si>
  <si>
    <t>Teh Tong</t>
  </si>
  <si>
    <t>Green Lime</t>
  </si>
  <si>
    <t>Daftar Bahan baku</t>
  </si>
  <si>
    <t>NO</t>
  </si>
  <si>
    <t>Item</t>
  </si>
  <si>
    <t>Resep</t>
  </si>
  <si>
    <t>Komposisi</t>
  </si>
  <si>
    <t>Harga</t>
  </si>
  <si>
    <t xml:space="preserve">Jumlah </t>
  </si>
  <si>
    <t>HPP</t>
  </si>
  <si>
    <t>Air</t>
  </si>
  <si>
    <t>Es batu</t>
  </si>
  <si>
    <t>Cup Kertas+tutup</t>
  </si>
  <si>
    <t>Cup Pet 14 oz</t>
  </si>
  <si>
    <t>L</t>
  </si>
  <si>
    <t>buah</t>
  </si>
  <si>
    <t>Produk</t>
  </si>
  <si>
    <t>Tanggal</t>
  </si>
  <si>
    <t>AM</t>
  </si>
  <si>
    <t>CK</t>
  </si>
  <si>
    <t>CM</t>
  </si>
  <si>
    <t>ESP</t>
  </si>
  <si>
    <t>GL</t>
  </si>
  <si>
    <t>GT</t>
  </si>
  <si>
    <t>HZ</t>
  </si>
  <si>
    <t>KC</t>
  </si>
  <si>
    <t>KGT</t>
  </si>
  <si>
    <t>KJ</t>
  </si>
  <si>
    <t>KL</t>
  </si>
  <si>
    <t>KM</t>
  </si>
  <si>
    <t>KT</t>
  </si>
  <si>
    <t>LEM</t>
  </si>
  <si>
    <t>LT</t>
  </si>
  <si>
    <t>MAT</t>
  </si>
  <si>
    <t>PT</t>
  </si>
  <si>
    <t>RV</t>
  </si>
  <si>
    <t>SR</t>
  </si>
  <si>
    <t>TEH</t>
  </si>
  <si>
    <t>TM</t>
  </si>
  <si>
    <t>TR</t>
  </si>
  <si>
    <t>TT</t>
  </si>
  <si>
    <t>KODE</t>
  </si>
  <si>
    <t>KCOK</t>
  </si>
  <si>
    <t>Menu</t>
  </si>
  <si>
    <t>Total</t>
  </si>
  <si>
    <t>BAHAN BAKU PER UNIT</t>
  </si>
  <si>
    <t>Harga/Unit</t>
  </si>
  <si>
    <t>2025-01-06</t>
  </si>
  <si>
    <t>2025-01-07</t>
  </si>
  <si>
    <t>2025-01-08</t>
  </si>
  <si>
    <t>2025-01-10</t>
  </si>
  <si>
    <t>2025-01-11</t>
  </si>
  <si>
    <t>2025-01-12</t>
  </si>
  <si>
    <t>2025-01-13</t>
  </si>
  <si>
    <t>2025-01-14</t>
  </si>
  <si>
    <t>2025-01-15</t>
  </si>
  <si>
    <t>2025-01-16</t>
  </si>
  <si>
    <t>2025-01-17</t>
  </si>
  <si>
    <t>2025-01-18</t>
  </si>
  <si>
    <t>2025-01-19</t>
  </si>
  <si>
    <t>2025-01-20</t>
  </si>
  <si>
    <t>2025-01-21</t>
  </si>
  <si>
    <t>2025-01-22</t>
  </si>
  <si>
    <t>2025-01-23</t>
  </si>
  <si>
    <t>2025-01-24</t>
  </si>
  <si>
    <t>2025-01-25</t>
  </si>
  <si>
    <t>2025-01-26</t>
  </si>
  <si>
    <t>2025-01-27</t>
  </si>
  <si>
    <t>2025-01-30</t>
  </si>
  <si>
    <t>2025-01-31</t>
  </si>
  <si>
    <t>Jumlah Penjualan (Cup)</t>
  </si>
  <si>
    <t>Penjualan Januari 2025</t>
  </si>
  <si>
    <t>Harga/unit</t>
  </si>
  <si>
    <t>Tea Tong</t>
  </si>
  <si>
    <t>Americano Peach</t>
  </si>
  <si>
    <t>Caramel Macciato</t>
  </si>
  <si>
    <t>Green Tea tanpa susu</t>
  </si>
  <si>
    <t>Peace Tea</t>
  </si>
  <si>
    <t>Lychee Tea</t>
  </si>
  <si>
    <t>Penjualan Jan 25</t>
  </si>
  <si>
    <t>Gaji Pegawai / Bulan</t>
  </si>
  <si>
    <t>BTKL</t>
  </si>
  <si>
    <t>Penyusutan Aset tetap</t>
  </si>
  <si>
    <t>Aset tetap</t>
  </si>
  <si>
    <t>Mesin Espresso merk  mayaka Premium</t>
  </si>
  <si>
    <t>Meja dan kursi pelanggan</t>
  </si>
  <si>
    <t xml:space="preserve">Lemari es bekas glacio </t>
  </si>
  <si>
    <t>Gelas, stoples, botol,</t>
  </si>
  <si>
    <t>Container</t>
  </si>
  <si>
    <t xml:space="preserve">Box Es kecil </t>
  </si>
  <si>
    <t>gerobak</t>
  </si>
  <si>
    <t>Desain interior (Akrilik Menu)</t>
  </si>
  <si>
    <t>rockpresso</t>
  </si>
  <si>
    <t xml:space="preserve">printer </t>
  </si>
  <si>
    <t>sealer</t>
  </si>
  <si>
    <t>timbangan</t>
  </si>
  <si>
    <t>Grinder kopi 2 @ 750.000</t>
  </si>
  <si>
    <t>Lampu 3 biji @120.000</t>
  </si>
  <si>
    <t>ID</t>
  </si>
  <si>
    <t>Rincian</t>
  </si>
  <si>
    <t>Subtotal</t>
  </si>
  <si>
    <t>Diskon</t>
  </si>
  <si>
    <t>2025-01-06 00:00</t>
  </si>
  <si>
    <t>#4605</t>
  </si>
  <si>
    <t>Americano:1</t>
  </si>
  <si>
    <t>#4603</t>
  </si>
  <si>
    <t>Kopi Jadoel:1</t>
  </si>
  <si>
    <t>#4604</t>
  </si>
  <si>
    <t>Sanger:1</t>
  </si>
  <si>
    <t>#4618</t>
  </si>
  <si>
    <t>2025-01-07 22:05</t>
  </si>
  <si>
    <t>#4619</t>
  </si>
  <si>
    <t>Americano Peach:1</t>
  </si>
  <si>
    <t>2025-01-07 21:11</t>
  </si>
  <si>
    <t>#4614</t>
  </si>
  <si>
    <t>Caramel Macciato:1
Lychee Tea:1</t>
  </si>
  <si>
    <t>2025-01-07 18:17</t>
  </si>
  <si>
    <t>#4601</t>
  </si>
  <si>
    <t>Coklat:1</t>
  </si>
  <si>
    <t>2025-01-07 20:53</t>
  </si>
  <si>
    <t>#4613</t>
  </si>
  <si>
    <t>Green tea:1</t>
  </si>
  <si>
    <t>2025-01-07 20:52</t>
  </si>
  <si>
    <t>#4611</t>
  </si>
  <si>
    <t>Green tea:1
Sanger:1</t>
  </si>
  <si>
    <t>#4602</t>
  </si>
  <si>
    <t>#4615</t>
  </si>
  <si>
    <t>2025-01-07 20:42</t>
  </si>
  <si>
    <t>#4609</t>
  </si>
  <si>
    <t>Kopi Lucu:1</t>
  </si>
  <si>
    <t>2025-01-07 22:06</t>
  </si>
  <si>
    <t>#4620</t>
  </si>
  <si>
    <t>#4610</t>
  </si>
  <si>
    <t>#4612</t>
  </si>
  <si>
    <t>2025-01-07 21:22</t>
  </si>
  <si>
    <t>#4616</t>
  </si>
  <si>
    <t>Sanger:2</t>
  </si>
  <si>
    <t>2025-01-07 21:46</t>
  </si>
  <si>
    <t>#4617</t>
  </si>
  <si>
    <t>Sanger:3
Taro:1</t>
  </si>
  <si>
    <t>2025-01-07 18:16</t>
  </si>
  <si>
    <t>#4600</t>
  </si>
  <si>
    <t>#4621</t>
  </si>
  <si>
    <t>Tea Manis:1</t>
  </si>
  <si>
    <t>2025-01-08 20:58</t>
  </si>
  <si>
    <t>#4629</t>
  </si>
  <si>
    <t>2025-01-08 21:16</t>
  </si>
  <si>
    <t>#4630</t>
  </si>
  <si>
    <t>Caramel Macciato:1</t>
  </si>
  <si>
    <t>2025-01-08 18:24</t>
  </si>
  <si>
    <t>#4624</t>
  </si>
  <si>
    <t>Green Tea tanpa susu:2</t>
  </si>
  <si>
    <t>2025-01-08 22:08</t>
  </si>
  <si>
    <t>#4634</t>
  </si>
  <si>
    <t>Green tea:2</t>
  </si>
  <si>
    <t>2025-01-08 20:11</t>
  </si>
  <si>
    <t>#4626</t>
  </si>
  <si>
    <t>Green tea:3
Lemon tea:1</t>
  </si>
  <si>
    <t>2025-01-08 20:51</t>
  </si>
  <si>
    <t>#4628</t>
  </si>
  <si>
    <t>Kopi Caramel:1</t>
  </si>
  <si>
    <t>#4633</t>
  </si>
  <si>
    <t>2025-01-08 21:46</t>
  </si>
  <si>
    <t>#4631</t>
  </si>
  <si>
    <t>2025-01-08 20:29</t>
  </si>
  <si>
    <t>#4627</t>
  </si>
  <si>
    <t>Sanger:1
Coklat:1</t>
  </si>
  <si>
    <t>#4622</t>
  </si>
  <si>
    <t>#4623</t>
  </si>
  <si>
    <t>Sanger:2
Americano:1</t>
  </si>
  <si>
    <t>#4632</t>
  </si>
  <si>
    <t>Sanger:3</t>
  </si>
  <si>
    <t>2025-01-08 18:25</t>
  </si>
  <si>
    <t>#4625</t>
  </si>
  <si>
    <t>Thai tea:2</t>
  </si>
  <si>
    <t>2025-01-10 21:36</t>
  </si>
  <si>
    <t>#4649</t>
  </si>
  <si>
    <t>2025-01-10 22:05</t>
  </si>
  <si>
    <t>#4652</t>
  </si>
  <si>
    <t>2025-01-10 21:35</t>
  </si>
  <si>
    <t>#4648</t>
  </si>
  <si>
    <t>Green Lime:1
Espresso:1</t>
  </si>
  <si>
    <t>2025-01-10 20:36</t>
  </si>
  <si>
    <t>#4642</t>
  </si>
  <si>
    <t>Green Tea tanpa susu:1</t>
  </si>
  <si>
    <t>2025-01-10 18:50</t>
  </si>
  <si>
    <t>#4636</t>
  </si>
  <si>
    <t>2025-01-10 21:24</t>
  </si>
  <si>
    <t>#4645</t>
  </si>
  <si>
    <t>2025-01-10 21:29</t>
  </si>
  <si>
    <t>#4646</t>
  </si>
  <si>
    <t>2025-01-10 22:15</t>
  </si>
  <si>
    <t>#4653</t>
  </si>
  <si>
    <t>2025-01-10 19:22</t>
  </si>
  <si>
    <t>#4637</t>
  </si>
  <si>
    <t>Kopi Jadoel:2</t>
  </si>
  <si>
    <t>2025-01-10 21:54</t>
  </si>
  <si>
    <t>#4651</t>
  </si>
  <si>
    <t>2025-01-10 21:49</t>
  </si>
  <si>
    <t>#4650</t>
  </si>
  <si>
    <t>Kopi Lucu:2</t>
  </si>
  <si>
    <t>2025-01-10 20:18</t>
  </si>
  <si>
    <t>#4641</t>
  </si>
  <si>
    <t>Lemon tea:1</t>
  </si>
  <si>
    <t>2025-01-10 18:49</t>
  </si>
  <si>
    <t>#4635</t>
  </si>
  <si>
    <t>Matcha Kopi:1
Kopi Jadoel:1</t>
  </si>
  <si>
    <t>2025-01-10 19:23</t>
  </si>
  <si>
    <t>#4638</t>
  </si>
  <si>
    <t>2025-01-10 21:30</t>
  </si>
  <si>
    <t>#4647</t>
  </si>
  <si>
    <t>2025-01-10 21:05</t>
  </si>
  <si>
    <t>#4643</t>
  </si>
  <si>
    <t>#4639</t>
  </si>
  <si>
    <t>Sanger:1
Kopi Lucu:2</t>
  </si>
  <si>
    <t>2025-01-10 19:42</t>
  </si>
  <si>
    <t>#4640</t>
  </si>
  <si>
    <t>Sanger:2
Matcha:1</t>
  </si>
  <si>
    <t>#4644</t>
  </si>
  <si>
    <t>2025-01-11 21:45</t>
  </si>
  <si>
    <t>#4673</t>
  </si>
  <si>
    <t>2025-01-11 19:41</t>
  </si>
  <si>
    <t>#4659</t>
  </si>
  <si>
    <t>Bahan:1</t>
  </si>
  <si>
    <t>2025-01-11 19:37</t>
  </si>
  <si>
    <t>#4655</t>
  </si>
  <si>
    <t>2025-01-11 19:48</t>
  </si>
  <si>
    <t>#4662</t>
  </si>
  <si>
    <t>Coklat:1
Sanger:1</t>
  </si>
  <si>
    <t>2025-01-11 19:39</t>
  </si>
  <si>
    <t>#4657</t>
  </si>
  <si>
    <t>#4658</t>
  </si>
  <si>
    <t>2025-01-11 20:32</t>
  </si>
  <si>
    <t>#4663</t>
  </si>
  <si>
    <t>2025-01-11 20:59</t>
  </si>
  <si>
    <t>#4664</t>
  </si>
  <si>
    <t>Green tea:2
Matcha:1</t>
  </si>
  <si>
    <t>2025-01-11 19:38</t>
  </si>
  <si>
    <t>#4656</t>
  </si>
  <si>
    <t>2025-01-11 21:43</t>
  </si>
  <si>
    <t>#4671</t>
  </si>
  <si>
    <t>Peace Tea:2</t>
  </si>
  <si>
    <t>#4660</t>
  </si>
  <si>
    <t>2025-01-11 21:13</t>
  </si>
  <si>
    <t>#4666</t>
  </si>
  <si>
    <t>#4667</t>
  </si>
  <si>
    <t>2025-01-11 21:00</t>
  </si>
  <si>
    <t>#4665</t>
  </si>
  <si>
    <t>Sanger:1
Taro:1</t>
  </si>
  <si>
    <t>2025-01-11 21:21</t>
  </si>
  <si>
    <t>#4669</t>
  </si>
  <si>
    <t>#4670</t>
  </si>
  <si>
    <t>2025-01-11 19:42</t>
  </si>
  <si>
    <t>#4661</t>
  </si>
  <si>
    <t>Sanger:3
Americano:2
Latte:1</t>
  </si>
  <si>
    <t>2025-01-11 21:44</t>
  </si>
  <si>
    <t>#4672</t>
  </si>
  <si>
    <t>2025-01-11 19:35</t>
  </si>
  <si>
    <t>#4654</t>
  </si>
  <si>
    <t>Thai tea:1
Green tea:1</t>
  </si>
  <si>
    <t>2025-01-11 21:15</t>
  </si>
  <si>
    <t>#4668</t>
  </si>
  <si>
    <t>Thai tea:2
Matcha:1</t>
  </si>
  <si>
    <t>2025-01-12 14:54</t>
  </si>
  <si>
    <t>#4682</t>
  </si>
  <si>
    <t>2025-01-12 14:53</t>
  </si>
  <si>
    <t>#4679</t>
  </si>
  <si>
    <t>2025-01-12 18:50</t>
  </si>
  <si>
    <t>#4690</t>
  </si>
  <si>
    <t>2025-01-12 19:14</t>
  </si>
  <si>
    <t>#4691</t>
  </si>
  <si>
    <t>2025-01-12 19:15</t>
  </si>
  <si>
    <t>#4692</t>
  </si>
  <si>
    <t>2025-01-12 19:44</t>
  </si>
  <si>
    <t>#4695</t>
  </si>
  <si>
    <t>2025-01-12 14:51</t>
  </si>
  <si>
    <t>#4676</t>
  </si>
  <si>
    <t>Americano:1
Green Tea tanpa susu:1</t>
  </si>
  <si>
    <t>2025-01-12 15:46</t>
  </si>
  <si>
    <t>#4684</t>
  </si>
  <si>
    <t>Americano:2</t>
  </si>
  <si>
    <t>2025-01-12 14:52</t>
  </si>
  <si>
    <t>#4677</t>
  </si>
  <si>
    <t>#4681</t>
  </si>
  <si>
    <t>2025-01-12 18:49</t>
  </si>
  <si>
    <t>#4688</t>
  </si>
  <si>
    <t>#4689</t>
  </si>
  <si>
    <t>2025-01-12 20:30</t>
  </si>
  <si>
    <t>#4697</t>
  </si>
  <si>
    <t>2025-01-12 20:31</t>
  </si>
  <si>
    <t>#4698</t>
  </si>
  <si>
    <t>2025-01-12 22:21</t>
  </si>
  <si>
    <t>#4702</t>
  </si>
  <si>
    <t>2025-01-12 19:39</t>
  </si>
  <si>
    <t>#4694</t>
  </si>
  <si>
    <t>Hazelnut:1
Matcha:1</t>
  </si>
  <si>
    <t>#4685</t>
  </si>
  <si>
    <t>#4683</t>
  </si>
  <si>
    <t>#4675</t>
  </si>
  <si>
    <t>#4678</t>
  </si>
  <si>
    <t>#4687</t>
  </si>
  <si>
    <t>#4693</t>
  </si>
  <si>
    <t>#4674</t>
  </si>
  <si>
    <t>Lemon tea:3
Taro:2</t>
  </si>
  <si>
    <t>2025-01-12 21:14</t>
  </si>
  <si>
    <t>#4700</t>
  </si>
  <si>
    <t>Matcha:1</t>
  </si>
  <si>
    <t>2025-01-12 21:39</t>
  </si>
  <si>
    <t>#4701</t>
  </si>
  <si>
    <t>Matcha:2</t>
  </si>
  <si>
    <t>#4680</t>
  </si>
  <si>
    <t>2025-01-12 21:13</t>
  </si>
  <si>
    <t>#4699</t>
  </si>
  <si>
    <t>2025-01-12 22:22</t>
  </si>
  <si>
    <t>#4703</t>
  </si>
  <si>
    <t>Tea Tong:1</t>
  </si>
  <si>
    <t>2025-01-13 21:27</t>
  </si>
  <si>
    <t>#4714</t>
  </si>
  <si>
    <t>Americano Peach:2
Kopi Lucu:3
Coklat:1
Caramel Macciato:1</t>
  </si>
  <si>
    <t>2025-01-13 20:12</t>
  </si>
  <si>
    <t>#4706</t>
  </si>
  <si>
    <t>2025-01-13 20:55</t>
  </si>
  <si>
    <t>#4708</t>
  </si>
  <si>
    <t>2025-01-13 21:41</t>
  </si>
  <si>
    <t>#4716</t>
  </si>
  <si>
    <t>#4715</t>
  </si>
  <si>
    <t>Espresso:5</t>
  </si>
  <si>
    <t>2025-01-13 20:56</t>
  </si>
  <si>
    <t>#4710</t>
  </si>
  <si>
    <t>Green Tea tanpa susu:2
Thai tea:3
Sanger:1
Latte:1
Additional:1</t>
  </si>
  <si>
    <t>2025-01-13 19:50</t>
  </si>
  <si>
    <t>#4704</t>
  </si>
  <si>
    <t>2025-01-13 21:57</t>
  </si>
  <si>
    <t>#4718</t>
  </si>
  <si>
    <t>2025-01-13 21:14</t>
  </si>
  <si>
    <t>#4712</t>
  </si>
  <si>
    <t>Kopi Caramel:1
Additional:1
Americano:2
Caramel Macciato:1
Lemon tea:1</t>
  </si>
  <si>
    <t>2025-01-13 20:13</t>
  </si>
  <si>
    <t>#4707</t>
  </si>
  <si>
    <t>2025-01-13 00:00</t>
  </si>
  <si>
    <t>#4720</t>
  </si>
  <si>
    <t>2025-01-13 19:51</t>
  </si>
  <si>
    <t>#4705</t>
  </si>
  <si>
    <t>2025-01-13 21:26</t>
  </si>
  <si>
    <t>#4713</t>
  </si>
  <si>
    <t>2025-01-13 21:51</t>
  </si>
  <si>
    <t>#4717</t>
  </si>
  <si>
    <t>#4709</t>
  </si>
  <si>
    <t>2025-01-13 22:37</t>
  </si>
  <si>
    <t>#4719</t>
  </si>
  <si>
    <t>Sanger:3
Hazelnut:1</t>
  </si>
  <si>
    <t>2025-01-14 21:18</t>
  </si>
  <si>
    <t>#4730</t>
  </si>
  <si>
    <t>Green Tea tanpa susu:1
Lychee Tea:1</t>
  </si>
  <si>
    <t>2025-01-14 21:26</t>
  </si>
  <si>
    <t>#4731</t>
  </si>
  <si>
    <t>2025-01-14 21:52</t>
  </si>
  <si>
    <t>#4735</t>
  </si>
  <si>
    <t>2025-01-14 18:31</t>
  </si>
  <si>
    <t>#4722</t>
  </si>
  <si>
    <t>2025-01-14 18:50</t>
  </si>
  <si>
    <t>#4725</t>
  </si>
  <si>
    <t>#4726</t>
  </si>
  <si>
    <t>2025-01-14 21:35</t>
  </si>
  <si>
    <t>#4732</t>
  </si>
  <si>
    <t>2025-01-14 21:02</t>
  </si>
  <si>
    <t>#4729</t>
  </si>
  <si>
    <t>2025-01-14 19:11</t>
  </si>
  <si>
    <t>#4727</t>
  </si>
  <si>
    <t>Kopi Lucu:2
Sanger:1</t>
  </si>
  <si>
    <t>2025-01-14 08:47</t>
  </si>
  <si>
    <t>#4721</t>
  </si>
  <si>
    <t>2025-01-14 21:50</t>
  </si>
  <si>
    <t>#4734</t>
  </si>
  <si>
    <t>2025-01-14 18:33</t>
  </si>
  <si>
    <t>#4724</t>
  </si>
  <si>
    <t>#4728</t>
  </si>
  <si>
    <t>Sanger:4
Red Velvet:1</t>
  </si>
  <si>
    <t>2025-01-14 21:43</t>
  </si>
  <si>
    <t>#4733</t>
  </si>
  <si>
    <t>Thai tea:1</t>
  </si>
  <si>
    <t>2025-01-15 00:00</t>
  </si>
  <si>
    <t>#4736</t>
  </si>
  <si>
    <t>Caramel Macciato:1
Taro:1</t>
  </si>
  <si>
    <t>#4737</t>
  </si>
  <si>
    <t>#4738</t>
  </si>
  <si>
    <t>#4739</t>
  </si>
  <si>
    <t>Thai tea:1
Green Tea tanpa susu:1</t>
  </si>
  <si>
    <t>#4740</t>
  </si>
  <si>
    <t>#4741</t>
  </si>
  <si>
    <t>Thai tea:1
Sanger:1</t>
  </si>
  <si>
    <t>#4742</t>
  </si>
  <si>
    <t>#4743</t>
  </si>
  <si>
    <t>Sanger:2
Tea Manis:1</t>
  </si>
  <si>
    <t>#4744</t>
  </si>
  <si>
    <t>Kopi Jadoel:1
Kopi Lucu:1</t>
  </si>
  <si>
    <t>#4745</t>
  </si>
  <si>
    <t>#4746</t>
  </si>
  <si>
    <t>#4747</t>
  </si>
  <si>
    <t>2025-01-16 00:00</t>
  </si>
  <si>
    <t>#4999</t>
  </si>
  <si>
    <t>2025-01-17 18:39</t>
  </si>
  <si>
    <t>#4751</t>
  </si>
  <si>
    <t>#4752</t>
  </si>
  <si>
    <t>2025-01-17 19:49</t>
  </si>
  <si>
    <t>#4761</t>
  </si>
  <si>
    <t>#4759</t>
  </si>
  <si>
    <t>2025-01-17 22:08</t>
  </si>
  <si>
    <t>#4767</t>
  </si>
  <si>
    <t>2025-01-17 19:04</t>
  </si>
  <si>
    <t>#4755</t>
  </si>
  <si>
    <t>Green tea:1
Lemon tea:1</t>
  </si>
  <si>
    <t>2025-01-17 18:38</t>
  </si>
  <si>
    <t>#4748</t>
  </si>
  <si>
    <t>2025-01-17 21:21</t>
  </si>
  <si>
    <t>#4766</t>
  </si>
  <si>
    <t>Kopi Jadoel:1
Green tea:1</t>
  </si>
  <si>
    <t>#4749</t>
  </si>
  <si>
    <t>2025-01-17 18:40</t>
  </si>
  <si>
    <t>#4754</t>
  </si>
  <si>
    <t>#4768</t>
  </si>
  <si>
    <t>Kopi Lucu:1
Coklat:1</t>
  </si>
  <si>
    <t>2025-01-17 20:39</t>
  </si>
  <si>
    <t>#4763</t>
  </si>
  <si>
    <t>#4750</t>
  </si>
  <si>
    <t>2025-01-17 19:38</t>
  </si>
  <si>
    <t>#4758</t>
  </si>
  <si>
    <t>#4760</t>
  </si>
  <si>
    <t>2025-01-17 20:15</t>
  </si>
  <si>
    <t>#4762</t>
  </si>
  <si>
    <t>2025-01-17 20:42</t>
  </si>
  <si>
    <t>#4764</t>
  </si>
  <si>
    <t>2025-01-17 19:37</t>
  </si>
  <si>
    <t>#4756</t>
  </si>
  <si>
    <t>Sanger:1
Additional:1</t>
  </si>
  <si>
    <t>#4757</t>
  </si>
  <si>
    <t>2025-01-17 22:37</t>
  </si>
  <si>
    <t>#4770</t>
  </si>
  <si>
    <t>Sanger:4</t>
  </si>
  <si>
    <t>#4753</t>
  </si>
  <si>
    <t>Taro:1</t>
  </si>
  <si>
    <t>2025-01-17 20:47</t>
  </si>
  <si>
    <t>#4765</t>
  </si>
  <si>
    <t>#4769</t>
  </si>
  <si>
    <t>2025-01-18 20:32</t>
  </si>
  <si>
    <t>#4775</t>
  </si>
  <si>
    <t>#4777</t>
  </si>
  <si>
    <t>2025-01-18 21:34</t>
  </si>
  <si>
    <t>#4785</t>
  </si>
  <si>
    <t>2025-01-18 20:30</t>
  </si>
  <si>
    <t>#4772</t>
  </si>
  <si>
    <t>Green Tea tanpa susu:1
Sanger:1</t>
  </si>
  <si>
    <t>#4778</t>
  </si>
  <si>
    <t>2025-01-18 21:10</t>
  </si>
  <si>
    <t>#4784</t>
  </si>
  <si>
    <t>2025-01-18 22:10</t>
  </si>
  <si>
    <t>#4787</t>
  </si>
  <si>
    <t>Hazelnut:1</t>
  </si>
  <si>
    <t>2025-01-18 21:54</t>
  </si>
  <si>
    <t>#4786</t>
  </si>
  <si>
    <t>Latte:1</t>
  </si>
  <si>
    <t>#4776</t>
  </si>
  <si>
    <t>2025-01-18 20:58</t>
  </si>
  <si>
    <t>#4782</t>
  </si>
  <si>
    <t>2025-01-18 20:59</t>
  </si>
  <si>
    <t>#4783</t>
  </si>
  <si>
    <t>2025-01-18 20:57</t>
  </si>
  <si>
    <t>#4780</t>
  </si>
  <si>
    <t>2025-01-18 20:33</t>
  </si>
  <si>
    <t>#4779</t>
  </si>
  <si>
    <t>Sanger:1
Matcha:1</t>
  </si>
  <si>
    <t>#4771</t>
  </si>
  <si>
    <t>2025-01-18 20:31</t>
  </si>
  <si>
    <t>#4773</t>
  </si>
  <si>
    <t>#4774</t>
  </si>
  <si>
    <t>#4781</t>
  </si>
  <si>
    <t>Tea Manis:3</t>
  </si>
  <si>
    <t>2025-01-19 14:00</t>
  </si>
  <si>
    <t>#4788</t>
  </si>
  <si>
    <t>2025-01-19 14:01</t>
  </si>
  <si>
    <t>#4791</t>
  </si>
  <si>
    <t>2025-01-19 19:10</t>
  </si>
  <si>
    <t>#4803</t>
  </si>
  <si>
    <t>#4789</t>
  </si>
  <si>
    <t>Americano:1
Green tea:1
Kopi Lucu:1</t>
  </si>
  <si>
    <t>#4802</t>
  </si>
  <si>
    <t>2025-01-19 20:09</t>
  </si>
  <si>
    <t>#4808</t>
  </si>
  <si>
    <t>Coklat:1
Kopi Lucu:1
Taro:1</t>
  </si>
  <si>
    <t>2025-01-19 19:38</t>
  </si>
  <si>
    <t>#4805</t>
  </si>
  <si>
    <t>#4793</t>
  </si>
  <si>
    <t>Green Tea tanpa susu:1
Americano:1</t>
  </si>
  <si>
    <t>2025-01-19 19:09</t>
  </si>
  <si>
    <t>#4800</t>
  </si>
  <si>
    <t>2025-01-19 18:57</t>
  </si>
  <si>
    <t>#4798</t>
  </si>
  <si>
    <t>Kopi Coklat:1
Caramel Macciato:1
Americano:2</t>
  </si>
  <si>
    <t>2025-01-19 21:51</t>
  </si>
  <si>
    <t>#4813</t>
  </si>
  <si>
    <t>Kopi Green Tea:1</t>
  </si>
  <si>
    <t>#4801</t>
  </si>
  <si>
    <t>2025-01-19 15:37</t>
  </si>
  <si>
    <t>#4796</t>
  </si>
  <si>
    <t>2025-01-19 14:33</t>
  </si>
  <si>
    <t>#4794</t>
  </si>
  <si>
    <t>Kopi Lucu:1
Taro:1
Additional:1</t>
  </si>
  <si>
    <t>#4799</t>
  </si>
  <si>
    <t>2025-01-19 20:29</t>
  </si>
  <si>
    <t>#4809</t>
  </si>
  <si>
    <t>2025-01-19 22:01</t>
  </si>
  <si>
    <t>#4815</t>
  </si>
  <si>
    <t>#4792</t>
  </si>
  <si>
    <t>Lemon tea:1
Kopi Lucu:1</t>
  </si>
  <si>
    <t>#4790</t>
  </si>
  <si>
    <t>Lemon tea:1
Latte:1</t>
  </si>
  <si>
    <t>2025-01-19 19:40</t>
  </si>
  <si>
    <t>#4807</t>
  </si>
  <si>
    <t>2025-01-19 19:39</t>
  </si>
  <si>
    <t>#4806</t>
  </si>
  <si>
    <t>Peace Tea:1</t>
  </si>
  <si>
    <t>#4795</t>
  </si>
  <si>
    <t>Red Velvet:1</t>
  </si>
  <si>
    <t>2025-01-19 19:19</t>
  </si>
  <si>
    <t>#4804</t>
  </si>
  <si>
    <t>2025-01-19 21:13</t>
  </si>
  <si>
    <t>#4811</t>
  </si>
  <si>
    <t>2025-01-19 21:55</t>
  </si>
  <si>
    <t>#4814</t>
  </si>
  <si>
    <t>Tea Manis:2</t>
  </si>
  <si>
    <t>2025-01-19 21:19</t>
  </si>
  <si>
    <t>#4812</t>
  </si>
  <si>
    <t>2025-01-19 15:38</t>
  </si>
  <si>
    <t>#4797</t>
  </si>
  <si>
    <t>Tea Tong:2</t>
  </si>
  <si>
    <t>#4810</t>
  </si>
  <si>
    <t>2025-01-20 18:37</t>
  </si>
  <si>
    <t>#4819</t>
  </si>
  <si>
    <t>Caramel Macciato:1
Kopi Coklat:2
Lemon tea:2
Americano:1</t>
  </si>
  <si>
    <t>2025-01-20 21:06</t>
  </si>
  <si>
    <t>#4828</t>
  </si>
  <si>
    <t>2025-01-20 21:07</t>
  </si>
  <si>
    <t>#4829</t>
  </si>
  <si>
    <t>2025-01-20 21:38</t>
  </si>
  <si>
    <t>#4831</t>
  </si>
  <si>
    <t>2025-01-20 00:00</t>
  </si>
  <si>
    <t>#4857</t>
  </si>
  <si>
    <t>Green tea:1
Espresso:1
Kopi Lucu:3
Latte:1
V60:1</t>
  </si>
  <si>
    <t>2025-01-20 18:42</t>
  </si>
  <si>
    <t>#4821</t>
  </si>
  <si>
    <t>Green tea:1
Kopi Lucu:4
Americano Peach:1
Coklat:1
Matcha:1
V60:1</t>
  </si>
  <si>
    <t>#4830</t>
  </si>
  <si>
    <t>2025-01-20 20:12</t>
  </si>
  <si>
    <t>#4826</t>
  </si>
  <si>
    <t>Kopi Jadoel:3</t>
  </si>
  <si>
    <t>#4820</t>
  </si>
  <si>
    <t>2025-01-20 18:35</t>
  </si>
  <si>
    <t>#4816</t>
  </si>
  <si>
    <t>Kopi Tiramisu:1</t>
  </si>
  <si>
    <t>2025-01-20 19:58</t>
  </si>
  <si>
    <t>#4825</t>
  </si>
  <si>
    <t>Matcha:1
Sanger:1</t>
  </si>
  <si>
    <t>2025-01-20 18:36</t>
  </si>
  <si>
    <t>#4817</t>
  </si>
  <si>
    <t>2025-01-20 19:50</t>
  </si>
  <si>
    <t>#4824</t>
  </si>
  <si>
    <t>2025-01-20 20:36</t>
  </si>
  <si>
    <t>#4827</t>
  </si>
  <si>
    <t>#4818</t>
  </si>
  <si>
    <t>2025-01-20 18:43</t>
  </si>
  <si>
    <t>#4822</t>
  </si>
  <si>
    <t>#4823</t>
  </si>
  <si>
    <t>2025-01-21 20:28</t>
  </si>
  <si>
    <t>#4845</t>
  </si>
  <si>
    <t>2025-01-21 20:26</t>
  </si>
  <si>
    <t>#4839</t>
  </si>
  <si>
    <t>2025-01-21 20:27</t>
  </si>
  <si>
    <t>#4841</t>
  </si>
  <si>
    <t>2025-01-21 20:33</t>
  </si>
  <si>
    <t>#4849</t>
  </si>
  <si>
    <t>2025-01-21 21:00</t>
  </si>
  <si>
    <t>#4851</t>
  </si>
  <si>
    <t>2025-01-21 21:29</t>
  </si>
  <si>
    <t>#4853</t>
  </si>
  <si>
    <t>#4840</t>
  </si>
  <si>
    <t>2025-01-21 20:25</t>
  </si>
  <si>
    <t>#4835</t>
  </si>
  <si>
    <t>#4837</t>
  </si>
  <si>
    <t>#4843</t>
  </si>
  <si>
    <t>Green tea:1
Hazelnut:1</t>
  </si>
  <si>
    <t>2025-01-21 20:29</t>
  </si>
  <si>
    <t>#4848</t>
  </si>
  <si>
    <t>2025-01-21 20:24</t>
  </si>
  <si>
    <t>#4832</t>
  </si>
  <si>
    <t>#4833</t>
  </si>
  <si>
    <t>#4834</t>
  </si>
  <si>
    <t>#4842</t>
  </si>
  <si>
    <t>#4844</t>
  </si>
  <si>
    <t>#4847</t>
  </si>
  <si>
    <t>2025-01-21 22:25</t>
  </si>
  <si>
    <t>#4854</t>
  </si>
  <si>
    <t>2025-01-21 22:27</t>
  </si>
  <si>
    <t>#4856</t>
  </si>
  <si>
    <t>Sanger:1
Latte:1</t>
  </si>
  <si>
    <t>2025-01-21 20:46</t>
  </si>
  <si>
    <t>#4850</t>
  </si>
  <si>
    <t>2025-01-21 21:23</t>
  </si>
  <si>
    <t>#4852</t>
  </si>
  <si>
    <t>#4838</t>
  </si>
  <si>
    <t>#4836</t>
  </si>
  <si>
    <t>#4855</t>
  </si>
  <si>
    <t>#4846</t>
  </si>
  <si>
    <t>Thai tea:1
Kopi Jadoel:1</t>
  </si>
  <si>
    <t>2025-01-22 18:30</t>
  </si>
  <si>
    <t>#4861</t>
  </si>
  <si>
    <t>2025-01-22 21:51</t>
  </si>
  <si>
    <t>#4869</t>
  </si>
  <si>
    <t>2025-01-22 18:29</t>
  </si>
  <si>
    <t>#4860</t>
  </si>
  <si>
    <t>2025-01-22 21:00</t>
  </si>
  <si>
    <t>#4867</t>
  </si>
  <si>
    <t>2025-01-22 20:37</t>
  </si>
  <si>
    <t>#4864</t>
  </si>
  <si>
    <t>2025-01-22 20:36</t>
  </si>
  <si>
    <t>#4863</t>
  </si>
  <si>
    <t>2025-01-22 18:31</t>
  </si>
  <si>
    <t>#4862</t>
  </si>
  <si>
    <t>2025-01-22 18:28</t>
  </si>
  <si>
    <t>#4859</t>
  </si>
  <si>
    <t>#4865</t>
  </si>
  <si>
    <t>2025-01-22 21:01</t>
  </si>
  <si>
    <t>#4868</t>
  </si>
  <si>
    <t>2025-01-22 18:27</t>
  </si>
  <si>
    <t>#4858</t>
  </si>
  <si>
    <t>2025-01-22 20:47</t>
  </si>
  <si>
    <t>#4866</t>
  </si>
  <si>
    <t>Tea Manis:2
Red Velvet:1</t>
  </si>
  <si>
    <t>2025-01-23 00:00</t>
  </si>
  <si>
    <t>#4990</t>
  </si>
  <si>
    <t>#4992</t>
  </si>
  <si>
    <t>#4997</t>
  </si>
  <si>
    <t>#4993</t>
  </si>
  <si>
    <t>#4994</t>
  </si>
  <si>
    <t>#4991</t>
  </si>
  <si>
    <t>#4995</t>
  </si>
  <si>
    <t>#4996</t>
  </si>
  <si>
    <t>2025-01-24 21:04</t>
  </si>
  <si>
    <t>#4887</t>
  </si>
  <si>
    <t>#4884</t>
  </si>
  <si>
    <t>2025-01-24 19:29</t>
  </si>
  <si>
    <t>#4874</t>
  </si>
  <si>
    <t>2025-01-24 21:03</t>
  </si>
  <si>
    <t>#4882</t>
  </si>
  <si>
    <t>#4883</t>
  </si>
  <si>
    <t>2025-01-24 21:50</t>
  </si>
  <si>
    <t>#4889</t>
  </si>
  <si>
    <t>2025-01-24 21:01</t>
  </si>
  <si>
    <t>#4879</t>
  </si>
  <si>
    <t>2025-01-24 00:00</t>
  </si>
  <si>
    <t>#4892</t>
  </si>
  <si>
    <t>Kopi Jadoel:1
Thai tea:1</t>
  </si>
  <si>
    <t>#4886</t>
  </si>
  <si>
    <t>2025-01-24 18:45</t>
  </si>
  <si>
    <t>#4872</t>
  </si>
  <si>
    <t>Red Velvet:1
Espresso:1</t>
  </si>
  <si>
    <t>#4871</t>
  </si>
  <si>
    <t>2025-01-24 19:28</t>
  </si>
  <si>
    <t>#4873</t>
  </si>
  <si>
    <t>#4875</t>
  </si>
  <si>
    <t>2025-01-24 21:02</t>
  </si>
  <si>
    <t>#4881</t>
  </si>
  <si>
    <t>2025-01-24 18:44</t>
  </si>
  <si>
    <t>#4870</t>
  </si>
  <si>
    <t>#4880</t>
  </si>
  <si>
    <t>2025-01-24 22:03</t>
  </si>
  <si>
    <t>#4890</t>
  </si>
  <si>
    <t>2025-01-24 20:10</t>
  </si>
  <si>
    <t>#4876</t>
  </si>
  <si>
    <t>#4877</t>
  </si>
  <si>
    <t>#4878</t>
  </si>
  <si>
    <t>#4885</t>
  </si>
  <si>
    <t>2025-01-24 21:49</t>
  </si>
  <si>
    <t>#4888</t>
  </si>
  <si>
    <t>Thai tea:3</t>
  </si>
  <si>
    <t>2025-01-25 19:32</t>
  </si>
  <si>
    <t>#4899</t>
  </si>
  <si>
    <t>2025-01-25 19:36</t>
  </si>
  <si>
    <t>#4903</t>
  </si>
  <si>
    <t>2025-01-25 19:35</t>
  </si>
  <si>
    <t>#4902</t>
  </si>
  <si>
    <t>2025-01-25 19:46</t>
  </si>
  <si>
    <t>#4905</t>
  </si>
  <si>
    <t>2025-01-25 19:49</t>
  </si>
  <si>
    <t>#4907</t>
  </si>
  <si>
    <t>#4898</t>
  </si>
  <si>
    <t>2025-01-25 19:39</t>
  </si>
  <si>
    <t>#4904</t>
  </si>
  <si>
    <t>2025-01-25 21:53</t>
  </si>
  <si>
    <t>#4911</t>
  </si>
  <si>
    <t>2025-01-25 20:53</t>
  </si>
  <si>
    <t>#4909</t>
  </si>
  <si>
    <t>2025-01-25 22:21</t>
  </si>
  <si>
    <t>#4912</t>
  </si>
  <si>
    <t>2025-01-25 21:36</t>
  </si>
  <si>
    <t>#4910</t>
  </si>
  <si>
    <t>2025-01-25 19:47</t>
  </si>
  <si>
    <t>#4906</t>
  </si>
  <si>
    <t>2025-01-25 19:31</t>
  </si>
  <si>
    <t>#4897</t>
  </si>
  <si>
    <t>2025-01-25 19:33</t>
  </si>
  <si>
    <t>#4900</t>
  </si>
  <si>
    <t>2025-01-25 18:12</t>
  </si>
  <si>
    <t>#4893</t>
  </si>
  <si>
    <t>2025-01-25 19:16</t>
  </si>
  <si>
    <t>#4896</t>
  </si>
  <si>
    <t>Sanger:2
Thai tea:1</t>
  </si>
  <si>
    <t>2025-01-25 19:14</t>
  </si>
  <si>
    <t>#4895</t>
  </si>
  <si>
    <t>2025-01-25 20:18</t>
  </si>
  <si>
    <t>#4908</t>
  </si>
  <si>
    <t>#4913</t>
  </si>
  <si>
    <t>Tea Manis:2
Sanger:1</t>
  </si>
  <si>
    <t>2025-01-25 19:34</t>
  </si>
  <si>
    <t>#4901</t>
  </si>
  <si>
    <t>2025-01-26 00:00</t>
  </si>
  <si>
    <t>#4927</t>
  </si>
  <si>
    <t>Americano:1
Green Tea tanpa susu:1
Peace Tea:1</t>
  </si>
  <si>
    <t>#4934</t>
  </si>
  <si>
    <t>#4928</t>
  </si>
  <si>
    <t>#4929</t>
  </si>
  <si>
    <t>#4933</t>
  </si>
  <si>
    <t>#4930</t>
  </si>
  <si>
    <t>Kopi Lucu:1
Americano Peach:3</t>
  </si>
  <si>
    <t>#4931</t>
  </si>
  <si>
    <t>#4932</t>
  </si>
  <si>
    <t>#4935</t>
  </si>
  <si>
    <t>#5136</t>
  </si>
  <si>
    <t>2025-01-27 19:15</t>
  </si>
  <si>
    <t>#4914</t>
  </si>
  <si>
    <t>2025-01-27 21:05</t>
  </si>
  <si>
    <t>#4915</t>
  </si>
  <si>
    <t>2025-01-30 00:00</t>
  </si>
  <si>
    <t>#4987</t>
  </si>
  <si>
    <t>#4989</t>
  </si>
  <si>
    <t>#4984</t>
  </si>
  <si>
    <t>#4988</t>
  </si>
  <si>
    <t>#4983</t>
  </si>
  <si>
    <t>#4986</t>
  </si>
  <si>
    <t>#4982</t>
  </si>
  <si>
    <t>Lemon tea:3</t>
  </si>
  <si>
    <t>#4985</t>
  </si>
  <si>
    <t>2025-01-31 18:44</t>
  </si>
  <si>
    <t>#4916</t>
  </si>
  <si>
    <t>2025-01-31 19:16</t>
  </si>
  <si>
    <t>#4922</t>
  </si>
  <si>
    <t>2025-01-31 19:53</t>
  </si>
  <si>
    <t>#4936</t>
  </si>
  <si>
    <t>2025-01-31 21:32</t>
  </si>
  <si>
    <t>#4946</t>
  </si>
  <si>
    <t>2025-01-31 21:30</t>
  </si>
  <si>
    <t>#4945</t>
  </si>
  <si>
    <t>2025-01-31 20:14</t>
  </si>
  <si>
    <t>#4940</t>
  </si>
  <si>
    <t>2025-01-31 21:33</t>
  </si>
  <si>
    <t>#4947</t>
  </si>
  <si>
    <t>2025-01-31 19:26</t>
  </si>
  <si>
    <t>#4926</t>
  </si>
  <si>
    <t>2025-01-31 18:45</t>
  </si>
  <si>
    <t>#4919</t>
  </si>
  <si>
    <t>2025-01-31 19:54</t>
  </si>
  <si>
    <t>#4938</t>
  </si>
  <si>
    <t>#4917</t>
  </si>
  <si>
    <t>#4918</t>
  </si>
  <si>
    <t>#4920</t>
  </si>
  <si>
    <t>#4937</t>
  </si>
  <si>
    <t>2025-01-31 20:42</t>
  </si>
  <si>
    <t>#4942</t>
  </si>
  <si>
    <t>2025-01-31 21:29</t>
  </si>
  <si>
    <t>#4943</t>
  </si>
  <si>
    <t>#4924</t>
  </si>
  <si>
    <t>2025-01-31 20:06</t>
  </si>
  <si>
    <t>#4939</t>
  </si>
  <si>
    <t>Sanger:1
Tea Manis:1</t>
  </si>
  <si>
    <t>2025-01-31 19:10</t>
  </si>
  <si>
    <t>#4921</t>
  </si>
  <si>
    <t>#4925</t>
  </si>
  <si>
    <t>2025-01-31 20:41</t>
  </si>
  <si>
    <t>#4941</t>
  </si>
  <si>
    <t>#4923</t>
  </si>
  <si>
    <t>#4944</t>
  </si>
  <si>
    <t/>
  </si>
  <si>
    <t>Umur Manfaat</t>
  </si>
  <si>
    <t>Penyusutan/Tahun</t>
  </si>
  <si>
    <t>Penyusutan/Bulan</t>
  </si>
  <si>
    <t>Alokasi</t>
  </si>
  <si>
    <t>FOH</t>
  </si>
  <si>
    <t>VOH</t>
  </si>
  <si>
    <r>
      <t xml:space="preserve">Biaya tempat 1 hari </t>
    </r>
    <r>
      <rPr>
        <b/>
        <sz val="12"/>
        <color theme="1"/>
        <rFont val="Calibri"/>
        <family val="2"/>
        <scheme val="minor"/>
      </rPr>
      <t>@6.000</t>
    </r>
  </si>
  <si>
    <t>Pembelian internet</t>
  </si>
  <si>
    <t>Biaya tempat 2 hari @6.000</t>
  </si>
  <si>
    <t>Pembelian bensi becak 2 liter @12.000</t>
  </si>
  <si>
    <t>Pembelian sarung tangan plastik 1 @10.000</t>
  </si>
  <si>
    <t>Biaya Administrasi bank</t>
  </si>
  <si>
    <t>Transport pembelian creamer</t>
  </si>
  <si>
    <t>Biaya tempat 4 hari @6.000</t>
  </si>
  <si>
    <t>Listrik Sakota</t>
  </si>
  <si>
    <t>Upah pengelola</t>
  </si>
  <si>
    <t>Uraian</t>
  </si>
  <si>
    <t>No Akun</t>
  </si>
  <si>
    <t>Jumlah</t>
  </si>
  <si>
    <t>litrik</t>
  </si>
  <si>
    <t>paket</t>
  </si>
  <si>
    <t>upah pengelola</t>
  </si>
  <si>
    <t>biaya tempat</t>
  </si>
  <si>
    <t xml:space="preserve">Biaya Listrik/ Bulan </t>
  </si>
  <si>
    <t>Total FOH</t>
  </si>
  <si>
    <t>Kos Bahan Baku</t>
  </si>
  <si>
    <t>Kos Tenaga Kerja Langsung</t>
  </si>
  <si>
    <t>Kos Overhead</t>
  </si>
  <si>
    <t>Total OH</t>
  </si>
  <si>
    <t>Biaya Internet / Bulan</t>
  </si>
  <si>
    <t>Transport /Bulan</t>
  </si>
  <si>
    <t>Sarung Tangan/Bulan</t>
  </si>
  <si>
    <t>Total FOH / Unit</t>
  </si>
  <si>
    <t>Pembayaran Sewa Bulan Jan</t>
  </si>
  <si>
    <t>VOH/Unit</t>
  </si>
  <si>
    <t>Biaya TKL</t>
  </si>
  <si>
    <t>Upah Pengelola</t>
  </si>
  <si>
    <t>Total Kos Overhead</t>
  </si>
  <si>
    <t>HJ</t>
  </si>
  <si>
    <t>Harga Jual</t>
  </si>
  <si>
    <t>(Jlh jam kerja x tarif upah/jam) - jam/bulan/hari</t>
  </si>
  <si>
    <t>Variabel OH : biaya yang berubah mengikuti volume produksi</t>
  </si>
  <si>
    <t>Fixed OH : biaya yang jumlahnya relatif tidak berubah meskipun jumlah produksi naik atau turun dalam periode tertentu</t>
  </si>
  <si>
    <t xml:space="preserve">BTKL/unit
biaya tenaga kerja/total penjualan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</si>
</sst>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-* #,##0.00_-;\-* #,##0.00_-;_-* &quot;-&quot;??_-;_-@_-"/>
    <numFmt numFmtId="164" formatCode="_-* #,##0_-;\-* #,##0_-;_-* &quot;-&quot;??_-;_-@_-"/>
    <numFmt numFmtId="165" formatCode="[$Rp]#,##0"/>
    <numFmt numFmtId="166" formatCode="_(* #,##0_);_(* \(#,##0\);_(* &quot;-&quot;_);_(@_)"/>
  </numFmts>
  <fonts count="17" x14ac:knownFonts="1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  <font>
      <b/>
      <sz val="11"/>
      <color theme="1"/>
      <name val="Calibri"/>
    </font>
    <font>
      <sz val="11"/>
      <color theme="1"/>
      <name val="Calibri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</font>
    <font>
      <b/>
      <sz val="11"/>
      <color theme="1"/>
      <name val="Calibri"/>
      <family val="2"/>
    </font>
    <font>
      <sz val="11"/>
      <color indexed="8"/>
      <name val="Calibri"/>
      <family val="2"/>
      <scheme val="minor"/>
    </font>
    <font>
      <sz val="10"/>
      <color rgb="FF000000"/>
      <name val="Calibri"/>
      <family val="2"/>
      <scheme val="minor"/>
    </font>
    <font>
      <sz val="11"/>
      <color rgb="FF001D35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theme="5"/>
      <name val="Calibri"/>
      <family val="2"/>
      <scheme val="minor"/>
    </font>
    <font>
      <b/>
      <u val="doubleAccounting"/>
      <sz val="11"/>
      <color theme="5"/>
      <name val="Calibri"/>
      <family val="2"/>
      <scheme val="minor"/>
    </font>
  </fonts>
  <fills count="16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rgb="FFE7E6E6"/>
        <bgColor rgb="FFE7E6E6"/>
      </patternFill>
    </fill>
    <fill>
      <patternFill patternType="solid">
        <fgColor rgb="FFFF0000"/>
        <bgColor rgb="FFFF0000"/>
      </patternFill>
    </fill>
    <fill>
      <patternFill patternType="solid">
        <fgColor rgb="FFFFFF00"/>
        <bgColor indexed="64"/>
      </patternFill>
    </fill>
    <fill>
      <patternFill patternType="solid">
        <fgColor rgb="FFFEFECA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3" tint="-0.249977111117893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3" tint="-0.49998474074526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theme="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theme="0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5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5" fillId="0" borderId="0"/>
    <xf numFmtId="0" fontId="9" fillId="0" borderId="0"/>
  </cellStyleXfs>
  <cellXfs count="119">
    <xf numFmtId="0" fontId="0" fillId="0" borderId="0" xfId="0"/>
    <xf numFmtId="0" fontId="0" fillId="0" borderId="0" xfId="0" applyAlignment="1">
      <alignment horizontal="center"/>
    </xf>
    <xf numFmtId="0" fontId="6" fillId="0" borderId="0" xfId="0" applyFont="1"/>
    <xf numFmtId="0" fontId="3" fillId="2" borderId="1" xfId="0" applyFont="1" applyFill="1" applyBorder="1" applyAlignment="1">
      <alignment horizontal="center"/>
    </xf>
    <xf numFmtId="0" fontId="0" fillId="0" borderId="1" xfId="0" applyBorder="1"/>
    <xf numFmtId="43" fontId="0" fillId="0" borderId="0" xfId="1" applyFont="1"/>
    <xf numFmtId="43" fontId="0" fillId="0" borderId="1" xfId="1" applyFont="1" applyBorder="1"/>
    <xf numFmtId="164" fontId="0" fillId="0" borderId="0" xfId="1" applyNumberFormat="1" applyFont="1"/>
    <xf numFmtId="164" fontId="3" fillId="2" borderId="1" xfId="1" applyNumberFormat="1" applyFont="1" applyFill="1" applyBorder="1" applyAlignment="1">
      <alignment horizontal="center"/>
    </xf>
    <xf numFmtId="164" fontId="0" fillId="0" borderId="1" xfId="1" applyNumberFormat="1" applyFont="1" applyBorder="1"/>
    <xf numFmtId="0" fontId="4" fillId="4" borderId="1" xfId="3" applyFont="1" applyFill="1" applyBorder="1" applyAlignment="1">
      <alignment horizontal="left" vertical="center" wrapText="1"/>
    </xf>
    <xf numFmtId="0" fontId="4" fillId="4" borderId="3" xfId="3" applyFont="1" applyFill="1" applyBorder="1" applyAlignment="1">
      <alignment horizontal="left" vertical="center" wrapText="1"/>
    </xf>
    <xf numFmtId="0" fontId="0" fillId="5" borderId="1" xfId="0" applyFill="1" applyBorder="1"/>
    <xf numFmtId="0" fontId="0" fillId="6" borderId="1" xfId="0" applyFill="1" applyBorder="1"/>
    <xf numFmtId="0" fontId="0" fillId="0" borderId="0" xfId="3" applyFont="1" applyAlignment="1">
      <alignment horizontal="center"/>
    </xf>
    <xf numFmtId="0" fontId="5" fillId="0" borderId="0" xfId="3" applyAlignment="1">
      <alignment horizontal="center"/>
    </xf>
    <xf numFmtId="0" fontId="0" fillId="8" borderId="0" xfId="3" applyFont="1" applyFill="1" applyAlignment="1">
      <alignment horizontal="center"/>
    </xf>
    <xf numFmtId="0" fontId="5" fillId="0" borderId="4" xfId="3" applyBorder="1" applyAlignment="1">
      <alignment horizontal="center"/>
    </xf>
    <xf numFmtId="0" fontId="4" fillId="3" borderId="1" xfId="3" applyFont="1" applyFill="1" applyBorder="1" applyAlignment="1">
      <alignment horizontal="left" vertical="center" wrapText="1"/>
    </xf>
    <xf numFmtId="0" fontId="5" fillId="0" borderId="1" xfId="3" applyBorder="1" applyAlignment="1">
      <alignment horizontal="center"/>
    </xf>
    <xf numFmtId="1" fontId="5" fillId="0" borderId="1" xfId="3" applyNumberFormat="1" applyBorder="1" applyAlignment="1">
      <alignment horizontal="center"/>
    </xf>
    <xf numFmtId="0" fontId="5" fillId="8" borderId="0" xfId="3" applyFill="1" applyAlignment="1">
      <alignment horizontal="center"/>
    </xf>
    <xf numFmtId="0" fontId="7" fillId="0" borderId="1" xfId="3" applyFont="1" applyBorder="1" applyAlignment="1">
      <alignment horizontal="center"/>
    </xf>
    <xf numFmtId="0" fontId="0" fillId="6" borderId="2" xfId="0" applyFill="1" applyBorder="1"/>
    <xf numFmtId="0" fontId="4" fillId="0" borderId="1" xfId="3" applyFont="1" applyBorder="1" applyAlignment="1">
      <alignment horizontal="left" vertical="center" wrapText="1"/>
    </xf>
    <xf numFmtId="43" fontId="5" fillId="0" borderId="1" xfId="1" applyFont="1" applyBorder="1" applyAlignment="1">
      <alignment horizontal="center"/>
    </xf>
    <xf numFmtId="43" fontId="8" fillId="2" borderId="1" xfId="1" applyFont="1" applyFill="1" applyBorder="1" applyAlignment="1">
      <alignment horizontal="center"/>
    </xf>
    <xf numFmtId="0" fontId="7" fillId="0" borderId="1" xfId="3" applyFont="1" applyBorder="1"/>
    <xf numFmtId="165" fontId="5" fillId="0" borderId="1" xfId="3" applyNumberFormat="1" applyBorder="1" applyAlignment="1">
      <alignment vertical="center" wrapText="1"/>
    </xf>
    <xf numFmtId="0" fontId="4" fillId="4" borderId="7" xfId="3" applyFont="1" applyFill="1" applyBorder="1" applyAlignment="1">
      <alignment horizontal="left" vertical="center" wrapText="1"/>
    </xf>
    <xf numFmtId="0" fontId="4" fillId="3" borderId="8" xfId="3" applyFont="1" applyFill="1" applyBorder="1" applyAlignment="1">
      <alignment horizontal="left" vertical="center" wrapText="1"/>
    </xf>
    <xf numFmtId="0" fontId="4" fillId="4" borderId="8" xfId="3" applyFont="1" applyFill="1" applyBorder="1" applyAlignment="1">
      <alignment horizontal="left" vertical="center" wrapText="1"/>
    </xf>
    <xf numFmtId="0" fontId="0" fillId="6" borderId="8" xfId="0" applyFill="1" applyBorder="1"/>
    <xf numFmtId="0" fontId="0" fillId="6" borderId="5" xfId="0" applyFill="1" applyBorder="1"/>
    <xf numFmtId="0" fontId="0" fillId="4" borderId="1" xfId="3" applyFont="1" applyFill="1" applyBorder="1" applyAlignment="1">
      <alignment horizontal="center"/>
    </xf>
    <xf numFmtId="43" fontId="0" fillId="4" borderId="1" xfId="1" applyFont="1" applyFill="1" applyBorder="1" applyAlignment="1">
      <alignment horizontal="center"/>
    </xf>
    <xf numFmtId="1" fontId="0" fillId="4" borderId="1" xfId="3" applyNumberFormat="1" applyFont="1" applyFill="1" applyBorder="1" applyAlignment="1">
      <alignment horizontal="center"/>
    </xf>
    <xf numFmtId="165" fontId="0" fillId="4" borderId="1" xfId="3" applyNumberFormat="1" applyFont="1" applyFill="1" applyBorder="1" applyAlignment="1">
      <alignment horizontal="center" vertical="center" wrapText="1"/>
    </xf>
    <xf numFmtId="0" fontId="0" fillId="0" borderId="1" xfId="3" applyFont="1" applyBorder="1" applyAlignment="1">
      <alignment horizontal="center"/>
    </xf>
    <xf numFmtId="0" fontId="6" fillId="9" borderId="1" xfId="0" applyFont="1" applyFill="1" applyBorder="1"/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left"/>
    </xf>
    <xf numFmtId="0" fontId="9" fillId="0" borderId="1" xfId="4" applyBorder="1" applyAlignment="1">
      <alignment vertical="center"/>
    </xf>
    <xf numFmtId="0" fontId="9" fillId="0" borderId="1" xfId="4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10" borderId="1" xfId="0" applyFill="1" applyBorder="1"/>
    <xf numFmtId="0" fontId="0" fillId="10" borderId="1" xfId="0" applyFill="1" applyBorder="1" applyAlignment="1">
      <alignment horizontal="center"/>
    </xf>
    <xf numFmtId="164" fontId="0" fillId="10" borderId="1" xfId="1" applyNumberFormat="1" applyFont="1" applyFill="1" applyBorder="1"/>
    <xf numFmtId="166" fontId="0" fillId="0" borderId="0" xfId="0" applyNumberFormat="1"/>
    <xf numFmtId="0" fontId="0" fillId="0" borderId="0" xfId="0" applyAlignment="1">
      <alignment wrapText="1"/>
    </xf>
    <xf numFmtId="0" fontId="0" fillId="11" borderId="0" xfId="0" applyFill="1"/>
    <xf numFmtId="164" fontId="0" fillId="0" borderId="0" xfId="0" applyNumberFormat="1"/>
    <xf numFmtId="10" fontId="0" fillId="0" borderId="0" xfId="2" applyNumberFormat="1" applyFont="1"/>
    <xf numFmtId="0" fontId="5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vertical="center"/>
    </xf>
    <xf numFmtId="166" fontId="12" fillId="0" borderId="1" xfId="0" applyNumberFormat="1" applyFont="1" applyBorder="1" applyAlignment="1">
      <alignment vertical="center"/>
    </xf>
    <xf numFmtId="3" fontId="5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3" fontId="5" fillId="0" borderId="1" xfId="0" applyNumberFormat="1" applyFont="1" applyBorder="1" applyAlignment="1">
      <alignment horizontal="center" wrapText="1"/>
    </xf>
    <xf numFmtId="3" fontId="4" fillId="0" borderId="1" xfId="0" applyNumberFormat="1" applyFont="1" applyBorder="1" applyAlignment="1">
      <alignment horizontal="center" vertical="center"/>
    </xf>
    <xf numFmtId="0" fontId="5" fillId="0" borderId="1" xfId="0" applyFont="1" applyBorder="1"/>
    <xf numFmtId="0" fontId="14" fillId="0" borderId="1" xfId="0" applyFont="1" applyBorder="1" applyAlignment="1">
      <alignment horizontal="center" wrapText="1"/>
    </xf>
    <xf numFmtId="0" fontId="10" fillId="12" borderId="1" xfId="0" applyFont="1" applyFill="1" applyBorder="1" applyAlignment="1">
      <alignment horizontal="left" vertical="center"/>
    </xf>
    <xf numFmtId="166" fontId="0" fillId="12" borderId="1" xfId="0" applyNumberFormat="1" applyFill="1" applyBorder="1" applyAlignment="1">
      <alignment horizontal="center" wrapText="1"/>
    </xf>
    <xf numFmtId="0" fontId="0" fillId="12" borderId="1" xfId="0" applyFill="1" applyBorder="1" applyAlignment="1">
      <alignment wrapText="1"/>
    </xf>
    <xf numFmtId="0" fontId="11" fillId="0" borderId="1" xfId="0" applyFont="1" applyBorder="1" applyAlignment="1">
      <alignment vertical="center"/>
    </xf>
    <xf numFmtId="166" fontId="0" fillId="0" borderId="1" xfId="0" applyNumberFormat="1" applyBorder="1" applyAlignment="1">
      <alignment horizontal="center"/>
    </xf>
    <xf numFmtId="166" fontId="0" fillId="0" borderId="1" xfId="0" applyNumberFormat="1" applyBorder="1"/>
    <xf numFmtId="0" fontId="11" fillId="0" borderId="1" xfId="0" applyFont="1" applyBorder="1" applyAlignment="1">
      <alignment horizontal="left" vertical="center"/>
    </xf>
    <xf numFmtId="0" fontId="11" fillId="8" borderId="1" xfId="0" applyFont="1" applyFill="1" applyBorder="1" applyAlignment="1">
      <alignment horizontal="left" vertical="center"/>
    </xf>
    <xf numFmtId="166" fontId="0" fillId="8" borderId="1" xfId="0" applyNumberFormat="1" applyFill="1" applyBorder="1" applyAlignment="1">
      <alignment horizontal="center"/>
    </xf>
    <xf numFmtId="0" fontId="0" fillId="8" borderId="1" xfId="0" applyFill="1" applyBorder="1"/>
    <xf numFmtId="166" fontId="0" fillId="8" borderId="1" xfId="0" applyNumberFormat="1" applyFill="1" applyBorder="1"/>
    <xf numFmtId="1" fontId="5" fillId="0" borderId="6" xfId="3" applyNumberFormat="1" applyBorder="1" applyAlignment="1">
      <alignment vertical="center" wrapText="1"/>
    </xf>
    <xf numFmtId="1" fontId="5" fillId="0" borderId="2" xfId="3" applyNumberFormat="1" applyBorder="1" applyAlignment="1">
      <alignment vertical="center" wrapText="1"/>
    </xf>
    <xf numFmtId="1" fontId="5" fillId="0" borderId="9" xfId="3" applyNumberFormat="1" applyBorder="1" applyAlignment="1">
      <alignment vertical="center" wrapText="1"/>
    </xf>
    <xf numFmtId="165" fontId="5" fillId="0" borderId="6" xfId="3" applyNumberFormat="1" applyBorder="1" applyAlignment="1">
      <alignment vertical="center" wrapText="1"/>
    </xf>
    <xf numFmtId="165" fontId="5" fillId="0" borderId="2" xfId="3" applyNumberFormat="1" applyBorder="1" applyAlignment="1">
      <alignment vertical="center" wrapText="1"/>
    </xf>
    <xf numFmtId="165" fontId="5" fillId="0" borderId="9" xfId="3" applyNumberFormat="1" applyBorder="1" applyAlignment="1">
      <alignment vertical="center" wrapText="1"/>
    </xf>
    <xf numFmtId="0" fontId="2" fillId="14" borderId="1" xfId="0" applyFont="1" applyFill="1" applyBorder="1"/>
    <xf numFmtId="0" fontId="2" fillId="15" borderId="0" xfId="0" applyFont="1" applyFill="1"/>
    <xf numFmtId="43" fontId="2" fillId="15" borderId="0" xfId="1" applyFont="1" applyFill="1"/>
    <xf numFmtId="164" fontId="2" fillId="14" borderId="1" xfId="0" applyNumberFormat="1" applyFont="1" applyFill="1" applyBorder="1"/>
    <xf numFmtId="0" fontId="0" fillId="11" borderId="10" xfId="0" applyFill="1" applyBorder="1"/>
    <xf numFmtId="0" fontId="2" fillId="13" borderId="1" xfId="0" applyFont="1" applyFill="1" applyBorder="1"/>
    <xf numFmtId="164" fontId="2" fillId="13" borderId="1" xfId="1" applyNumberFormat="1" applyFont="1" applyFill="1" applyBorder="1"/>
    <xf numFmtId="0" fontId="0" fillId="13" borderId="1" xfId="0" applyFill="1" applyBorder="1"/>
    <xf numFmtId="166" fontId="2" fillId="13" borderId="1" xfId="0" applyNumberFormat="1" applyFont="1" applyFill="1" applyBorder="1"/>
    <xf numFmtId="164" fontId="0" fillId="13" borderId="1" xfId="0" applyNumberFormat="1" applyFill="1" applyBorder="1"/>
    <xf numFmtId="0" fontId="15" fillId="13" borderId="1" xfId="0" applyFont="1" applyFill="1" applyBorder="1"/>
    <xf numFmtId="164" fontId="15" fillId="13" borderId="1" xfId="0" applyNumberFormat="1" applyFont="1" applyFill="1" applyBorder="1"/>
    <xf numFmtId="0" fontId="15" fillId="13" borderId="0" xfId="0" applyFont="1" applyFill="1"/>
    <xf numFmtId="164" fontId="15" fillId="13" borderId="0" xfId="0" applyNumberFormat="1" applyFont="1" applyFill="1"/>
    <xf numFmtId="0" fontId="15" fillId="13" borderId="11" xfId="0" applyFont="1" applyFill="1" applyBorder="1"/>
    <xf numFmtId="164" fontId="15" fillId="13" borderId="11" xfId="0" applyNumberFormat="1" applyFont="1" applyFill="1" applyBorder="1"/>
    <xf numFmtId="164" fontId="16" fillId="13" borderId="0" xfId="0" applyNumberFormat="1" applyFont="1" applyFill="1"/>
    <xf numFmtId="0" fontId="9" fillId="7" borderId="1" xfId="4" applyFill="1" applyBorder="1" applyAlignment="1">
      <alignment vertical="center"/>
    </xf>
    <xf numFmtId="164" fontId="0" fillId="7" borderId="1" xfId="1" applyNumberFormat="1" applyFont="1" applyFill="1" applyBorder="1"/>
    <xf numFmtId="0" fontId="15" fillId="15" borderId="0" xfId="0" applyFont="1" applyFill="1"/>
    <xf numFmtId="164" fontId="15" fillId="15" borderId="0" xfId="0" applyNumberFormat="1" applyFont="1" applyFill="1"/>
    <xf numFmtId="0" fontId="4" fillId="3" borderId="12" xfId="3" applyFont="1" applyFill="1" applyBorder="1" applyAlignment="1">
      <alignment horizontal="left" vertical="center" wrapText="1"/>
    </xf>
    <xf numFmtId="0" fontId="5" fillId="0" borderId="9" xfId="3" applyBorder="1" applyAlignment="1">
      <alignment horizontal="center"/>
    </xf>
    <xf numFmtId="43" fontId="5" fillId="0" borderId="9" xfId="1" applyFont="1" applyBorder="1" applyAlignment="1">
      <alignment horizontal="center"/>
    </xf>
    <xf numFmtId="1" fontId="5" fillId="0" borderId="9" xfId="3" applyNumberFormat="1" applyBorder="1" applyAlignment="1">
      <alignment horizontal="center"/>
    </xf>
    <xf numFmtId="165" fontId="5" fillId="0" borderId="9" xfId="3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wrapText="1"/>
    </xf>
    <xf numFmtId="0" fontId="7" fillId="0" borderId="1" xfId="0" applyFont="1" applyBorder="1"/>
    <xf numFmtId="0" fontId="4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4" fillId="3" borderId="8" xfId="3" applyFont="1" applyFill="1" applyBorder="1" applyAlignment="1">
      <alignment horizontal="center" vertical="center" wrapText="1"/>
    </xf>
    <xf numFmtId="0" fontId="4" fillId="3" borderId="13" xfId="3" applyFont="1" applyFill="1" applyBorder="1" applyAlignment="1">
      <alignment horizontal="center" vertical="center" wrapText="1"/>
    </xf>
    <xf numFmtId="0" fontId="4" fillId="3" borderId="3" xfId="3" applyFont="1" applyFill="1" applyBorder="1" applyAlignment="1">
      <alignment horizontal="center" vertical="center" wrapText="1"/>
    </xf>
    <xf numFmtId="0" fontId="0" fillId="11" borderId="14" xfId="0" applyFill="1" applyBorder="1" applyAlignment="1">
      <alignment horizontal="left" wrapText="1"/>
    </xf>
    <xf numFmtId="0" fontId="0" fillId="11" borderId="15" xfId="0" applyFill="1" applyBorder="1" applyAlignment="1">
      <alignment horizontal="left" wrapText="1"/>
    </xf>
    <xf numFmtId="0" fontId="0" fillId="11" borderId="0" xfId="0" applyFill="1" applyAlignment="1">
      <alignment wrapText="1"/>
    </xf>
  </cellXfs>
  <cellStyles count="5">
    <cellStyle name="Comma" xfId="1" builtinId="3"/>
    <cellStyle name="Normal" xfId="0" builtinId="0"/>
    <cellStyle name="Normal 2" xfId="4" xr:uid="{5DFEEFC7-35E8-457F-B2E8-C236A6FCD73E}"/>
    <cellStyle name="Normal 2 2" xfId="3" xr:uid="{39EEDA17-3FC5-48E6-998B-0DF859E95470}"/>
    <cellStyle name="Percent" xfId="2" builtinId="5"/>
  </cellStyles>
  <dxfs count="0"/>
  <tableStyles count="0" defaultTableStyle="TableStyleMedium2" defaultPivotStyle="PivotStyleLight16"/>
  <colors>
    <mruColors>
      <color rgb="FFFEFEC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3" Type="http://schemas.openxmlformats.org/officeDocument/2006/relationships/externalLinkPath" Target="../../user/Downloads/Pengumpulan%20Data%20untuk%20HPP%202025%20(1).xlsx" TargetMode="External"/><Relationship Id="rId2" Type="http://schemas.openxmlformats.org/officeDocument/2006/relationships/externalLinkPath" Target="file:///C:\Users\user\Downloads\Pengumpulan%20Data%20untuk%20HPP%202025%20(1).xlsx" TargetMode="External"/><Relationship Id="rId1" Type="http://schemas.openxmlformats.org/officeDocument/2006/relationships/externalLinkPath" Target="/Users/user/Downloads/Pengumpulan%20Data%20untuk%20HPP%202025%20(1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  <xxl21:relativeUrl r:id="rId3"/>
    </xxl21:alternateUrls>
    <sheetNames>
      <sheetName val="Rincian Bahan Baku Januari 2025"/>
      <sheetName val="Perincian Upah Januari 2025"/>
      <sheetName val="Laporan Penjualan Januari 2025"/>
      <sheetName val="Lap. penjualan per Cup 25"/>
      <sheetName val="Aset Awal (Neraca) 2023"/>
      <sheetName val="Perhitungan HPP"/>
      <sheetName val="Biaya BB,TKL,BOP"/>
      <sheetName val="FOH,VOH"/>
    </sheetNames>
    <sheetDataSet>
      <sheetData sheetId="0"/>
      <sheetData sheetId="1"/>
      <sheetData sheetId="2"/>
      <sheetData sheetId="3">
        <row r="2">
          <cell r="B2" t="str">
            <v>Produk</v>
          </cell>
          <cell r="C2" t="str">
            <v>Item</v>
          </cell>
        </row>
        <row r="3">
          <cell r="B3" t="str">
            <v>Sanger</v>
          </cell>
          <cell r="C3">
            <v>171</v>
          </cell>
        </row>
        <row r="4">
          <cell r="B4" t="str">
            <v>Kopi Lucu</v>
          </cell>
          <cell r="C4">
            <v>48</v>
          </cell>
        </row>
        <row r="5">
          <cell r="B5" t="str">
            <v>Green tea</v>
          </cell>
          <cell r="C5">
            <v>52</v>
          </cell>
        </row>
        <row r="6">
          <cell r="B6" t="str">
            <v>Kopi Jadoel</v>
          </cell>
          <cell r="C6">
            <v>41</v>
          </cell>
        </row>
        <row r="7">
          <cell r="B7" t="str">
            <v>Americano</v>
          </cell>
          <cell r="C7">
            <v>50</v>
          </cell>
        </row>
        <row r="8">
          <cell r="B8" t="str">
            <v>Coklat</v>
          </cell>
          <cell r="C8">
            <v>25</v>
          </cell>
        </row>
        <row r="9">
          <cell r="B9" t="str">
            <v>Thai tea</v>
          </cell>
          <cell r="C9">
            <v>33</v>
          </cell>
        </row>
        <row r="10">
          <cell r="B10" t="str">
            <v>Bean (100Gr)</v>
          </cell>
          <cell r="C10">
            <v>10</v>
          </cell>
        </row>
        <row r="11">
          <cell r="B11" t="str">
            <v>Matcha</v>
          </cell>
          <cell r="C11">
            <v>14</v>
          </cell>
        </row>
        <row r="12">
          <cell r="B12" t="str">
            <v>Lemon tea</v>
          </cell>
          <cell r="C12">
            <v>22</v>
          </cell>
        </row>
        <row r="13">
          <cell r="B13" t="str">
            <v>Americano Peach</v>
          </cell>
          <cell r="C13">
            <v>12</v>
          </cell>
        </row>
        <row r="14">
          <cell r="B14" t="str">
            <v>Caramel Macciato</v>
          </cell>
          <cell r="C14">
            <v>7</v>
          </cell>
        </row>
        <row r="15">
          <cell r="B15" t="str">
            <v>Taro</v>
          </cell>
          <cell r="C15">
            <v>11</v>
          </cell>
        </row>
        <row r="16">
          <cell r="B16" t="str">
            <v>Latte</v>
          </cell>
          <cell r="C16">
            <v>8</v>
          </cell>
        </row>
        <row r="17">
          <cell r="B17" t="str">
            <v>Tea Manis</v>
          </cell>
          <cell r="C17">
            <v>18</v>
          </cell>
        </row>
        <row r="18">
          <cell r="B18" t="str">
            <v>Green Tea tanpa susu</v>
          </cell>
          <cell r="C18">
            <v>15</v>
          </cell>
        </row>
        <row r="19">
          <cell r="B19" t="str">
            <v>Hazelnut</v>
          </cell>
          <cell r="C19">
            <v>5</v>
          </cell>
        </row>
        <row r="20">
          <cell r="B20" t="str">
            <v>Kopi Coklat</v>
          </cell>
          <cell r="C20">
            <v>3</v>
          </cell>
        </row>
        <row r="21">
          <cell r="B21" t="str">
            <v>Peace Tea</v>
          </cell>
          <cell r="C21">
            <v>5</v>
          </cell>
        </row>
        <row r="22">
          <cell r="B22" t="str">
            <v>Bahan</v>
          </cell>
          <cell r="C22">
            <v>1</v>
          </cell>
        </row>
        <row r="23">
          <cell r="B23" t="str">
            <v>Espresso</v>
          </cell>
          <cell r="C23">
            <v>8</v>
          </cell>
        </row>
        <row r="24">
          <cell r="B24" t="str">
            <v>Red Velvet</v>
          </cell>
          <cell r="C24">
            <v>4</v>
          </cell>
        </row>
        <row r="25">
          <cell r="B25" t="str">
            <v>Kopi Caramel</v>
          </cell>
          <cell r="C25">
            <v>2</v>
          </cell>
        </row>
        <row r="26">
          <cell r="B26" t="str">
            <v>V60</v>
          </cell>
          <cell r="C26">
            <v>2</v>
          </cell>
        </row>
        <row r="27">
          <cell r="B27" t="str">
            <v>Lychee Tea</v>
          </cell>
          <cell r="C27">
            <v>2</v>
          </cell>
        </row>
        <row r="28">
          <cell r="B28" t="str">
            <v>Kopi Tiramisu</v>
          </cell>
          <cell r="C28">
            <v>1</v>
          </cell>
        </row>
        <row r="29">
          <cell r="B29" t="str">
            <v>Matcha Kopi</v>
          </cell>
          <cell r="C29">
            <v>1</v>
          </cell>
        </row>
        <row r="30">
          <cell r="B30" t="str">
            <v>Additional</v>
          </cell>
          <cell r="C30">
            <v>6</v>
          </cell>
        </row>
        <row r="31">
          <cell r="B31" t="str">
            <v>Kopi Green Tea</v>
          </cell>
          <cell r="C31">
            <v>1</v>
          </cell>
        </row>
        <row r="32">
          <cell r="B32" t="str">
            <v>Tea Tong</v>
          </cell>
          <cell r="C32">
            <v>4</v>
          </cell>
        </row>
        <row r="33">
          <cell r="B33" t="str">
            <v>Green Lime</v>
          </cell>
          <cell r="C33">
            <v>1</v>
          </cell>
        </row>
      </sheetData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3D8623-2C87-4727-A8E1-380008FB6672}">
  <dimension ref="A1:F31"/>
  <sheetViews>
    <sheetView tabSelected="1" workbookViewId="0">
      <selection activeCell="B26" sqref="B26"/>
    </sheetView>
  </sheetViews>
  <sheetFormatPr defaultRowHeight="14.5" x14ac:dyDescent="0.35"/>
  <cols>
    <col min="1" max="1" width="19.453125" customWidth="1"/>
    <col min="2" max="2" width="16.7265625" customWidth="1"/>
    <col min="3" max="3" width="17.81640625" customWidth="1"/>
    <col min="4" max="5" width="13.453125" customWidth="1"/>
    <col min="6" max="6" width="9.54296875" customWidth="1"/>
  </cols>
  <sheetData>
    <row r="1" spans="1:6" x14ac:dyDescent="0.35">
      <c r="A1" s="106" t="s">
        <v>70</v>
      </c>
      <c r="B1" s="108" t="s">
        <v>870</v>
      </c>
      <c r="C1" s="108" t="s">
        <v>871</v>
      </c>
      <c r="D1" s="110" t="s">
        <v>872</v>
      </c>
      <c r="E1" s="111" t="s">
        <v>63</v>
      </c>
      <c r="F1" s="105" t="s">
        <v>884</v>
      </c>
    </row>
    <row r="2" spans="1:6" x14ac:dyDescent="0.35">
      <c r="A2" s="107"/>
      <c r="B2" s="109"/>
      <c r="C2" s="109"/>
      <c r="D2" s="109"/>
      <c r="E2" s="112"/>
      <c r="F2" s="105"/>
    </row>
    <row r="3" spans="1:6" x14ac:dyDescent="0.35">
      <c r="A3" s="10" t="s">
        <v>33</v>
      </c>
      <c r="B3" s="9">
        <f>'Bahan Baku Per Unit'!F4</f>
        <v>3811.5789473684213</v>
      </c>
      <c r="C3" s="9">
        <v>1060</v>
      </c>
      <c r="D3" s="9">
        <f>'BTKL, FOH, VOH'!$J$20</f>
        <v>4217.2387122104437</v>
      </c>
      <c r="E3" s="9">
        <f>B3+C3+D3</f>
        <v>9088.8176595788645</v>
      </c>
      <c r="F3" s="9">
        <v>8000</v>
      </c>
    </row>
    <row r="4" spans="1:6" x14ac:dyDescent="0.35">
      <c r="A4" s="10" t="s">
        <v>34</v>
      </c>
      <c r="B4" s="9">
        <f>'Bahan Baku Per Unit'!F9</f>
        <v>3811.5789473684213</v>
      </c>
      <c r="C4" s="9">
        <v>1060</v>
      </c>
      <c r="D4" s="9">
        <f>'BTKL, FOH, VOH'!$J$20</f>
        <v>4217.2387122104437</v>
      </c>
      <c r="E4" s="9">
        <f t="shared" ref="E4:E30" si="0">B4+C4+D4</f>
        <v>9088.8176595788645</v>
      </c>
      <c r="F4" s="9">
        <v>10000</v>
      </c>
    </row>
    <row r="5" spans="1:6" x14ac:dyDescent="0.35">
      <c r="A5" s="10" t="s">
        <v>35</v>
      </c>
      <c r="B5" s="9">
        <f>'Bahan Baku Per Unit'!F14</f>
        <v>4381.5789473684217</v>
      </c>
      <c r="C5" s="9">
        <v>1060</v>
      </c>
      <c r="D5" s="9">
        <f>'BTKL, FOH, VOH'!$J$20</f>
        <v>4217.2387122104437</v>
      </c>
      <c r="E5" s="9">
        <f t="shared" si="0"/>
        <v>9658.8176595788645</v>
      </c>
      <c r="F5" s="9">
        <v>15000</v>
      </c>
    </row>
    <row r="6" spans="1:6" x14ac:dyDescent="0.35">
      <c r="A6" s="10" t="s">
        <v>36</v>
      </c>
      <c r="B6" s="9">
        <f>'Bahan Baku Per Unit'!F19</f>
        <v>10096.613831089351</v>
      </c>
      <c r="C6" s="9">
        <v>1060</v>
      </c>
      <c r="D6" s="9">
        <f>'BTKL, FOH, VOH'!$J$20</f>
        <v>4217.2387122104437</v>
      </c>
      <c r="E6" s="9">
        <f t="shared" si="0"/>
        <v>15373.852543299796</v>
      </c>
      <c r="F6" s="9">
        <v>15000</v>
      </c>
    </row>
    <row r="7" spans="1:6" x14ac:dyDescent="0.35">
      <c r="A7" s="10" t="s">
        <v>37</v>
      </c>
      <c r="B7" s="9">
        <f>'Bahan Baku Per Unit'!F28</f>
        <v>7913.7649938800487</v>
      </c>
      <c r="C7" s="9">
        <v>1060</v>
      </c>
      <c r="D7" s="9">
        <f>'BTKL, FOH, VOH'!$J$20</f>
        <v>4217.2387122104437</v>
      </c>
      <c r="E7" s="9">
        <f t="shared" si="0"/>
        <v>13191.003706090494</v>
      </c>
      <c r="F7" s="9">
        <v>12000</v>
      </c>
    </row>
    <row r="8" spans="1:6" x14ac:dyDescent="0.35">
      <c r="A8" s="10" t="s">
        <v>38</v>
      </c>
      <c r="B8" s="9">
        <f>'Bahan Baku Per Unit'!F36</f>
        <v>6253.5789473684208</v>
      </c>
      <c r="C8" s="9">
        <v>1060</v>
      </c>
      <c r="D8" s="9">
        <f>'BTKL, FOH, VOH'!$J$20</f>
        <v>4217.2387122104437</v>
      </c>
      <c r="E8" s="9">
        <f t="shared" si="0"/>
        <v>11530.817659578865</v>
      </c>
      <c r="F8" s="9">
        <v>10000</v>
      </c>
    </row>
    <row r="9" spans="1:6" x14ac:dyDescent="0.35">
      <c r="A9" s="10" t="s">
        <v>40</v>
      </c>
      <c r="B9" s="9">
        <f>'Bahan Baku Per Unit'!F49</f>
        <v>8853.8506731946145</v>
      </c>
      <c r="C9" s="9">
        <v>1060</v>
      </c>
      <c r="D9" s="9">
        <f>'BTKL, FOH, VOH'!$J$20</f>
        <v>4217.2387122104437</v>
      </c>
      <c r="E9" s="9">
        <f t="shared" si="0"/>
        <v>14131.089385405059</v>
      </c>
      <c r="F9" s="9">
        <v>15000</v>
      </c>
    </row>
    <row r="10" spans="1:6" x14ac:dyDescent="0.35">
      <c r="A10" s="10" t="s">
        <v>41</v>
      </c>
      <c r="B10" s="9">
        <f>'Bahan Baku Per Unit'!F57</f>
        <v>13266.835169318647</v>
      </c>
      <c r="C10" s="9">
        <v>1060</v>
      </c>
      <c r="D10" s="9">
        <f>'BTKL, FOH, VOH'!$J$20</f>
        <v>4217.2387122104437</v>
      </c>
      <c r="E10" s="9">
        <f t="shared" si="0"/>
        <v>18544.07388152909</v>
      </c>
      <c r="F10" s="9">
        <v>20000</v>
      </c>
    </row>
    <row r="11" spans="1:6" x14ac:dyDescent="0.35">
      <c r="A11" s="10" t="s">
        <v>42</v>
      </c>
      <c r="B11" s="9">
        <f>'Bahan Baku Per Unit'!F67</f>
        <v>11126.26499388005</v>
      </c>
      <c r="C11" s="9">
        <v>1060</v>
      </c>
      <c r="D11" s="9">
        <f>'BTKL, FOH, VOH'!$J$20</f>
        <v>4217.2387122104437</v>
      </c>
      <c r="E11" s="9">
        <f t="shared" si="0"/>
        <v>16403.503706090494</v>
      </c>
      <c r="F11" s="9">
        <v>18000</v>
      </c>
    </row>
    <row r="12" spans="1:6" x14ac:dyDescent="0.35">
      <c r="A12" s="10" t="s">
        <v>43</v>
      </c>
      <c r="B12" s="9">
        <f>'Bahan Baku Per Unit'!F76</f>
        <v>11800.168502651979</v>
      </c>
      <c r="C12" s="9">
        <v>1060</v>
      </c>
      <c r="D12" s="9">
        <f>'BTKL, FOH, VOH'!$J$20</f>
        <v>4217.2387122104437</v>
      </c>
      <c r="E12" s="9">
        <f t="shared" si="0"/>
        <v>17077.407214862422</v>
      </c>
      <c r="F12" s="9">
        <v>20000</v>
      </c>
    </row>
    <row r="13" spans="1:6" x14ac:dyDescent="0.35">
      <c r="A13" s="10" t="s">
        <v>44</v>
      </c>
      <c r="B13" s="9">
        <f>'Bahan Baku Per Unit'!F86</f>
        <v>13758.501835985313</v>
      </c>
      <c r="C13" s="9">
        <v>1060</v>
      </c>
      <c r="D13" s="9">
        <f>'BTKL, FOH, VOH'!$J$20</f>
        <v>4217.2387122104437</v>
      </c>
      <c r="E13" s="9">
        <f t="shared" si="0"/>
        <v>19035.740548195758</v>
      </c>
      <c r="F13" s="9">
        <v>22000</v>
      </c>
    </row>
    <row r="14" spans="1:6" x14ac:dyDescent="0.35">
      <c r="A14" s="10" t="s">
        <v>18</v>
      </c>
      <c r="B14" s="9">
        <f>'Bahan Baku Per Unit'!F117</f>
        <v>8033.7649938800487</v>
      </c>
      <c r="C14" s="9">
        <v>1060</v>
      </c>
      <c r="D14" s="9">
        <f>'BTKL, FOH, VOH'!$J$20</f>
        <v>4217.2387122104437</v>
      </c>
      <c r="E14" s="9">
        <f t="shared" si="0"/>
        <v>13311.003706090494</v>
      </c>
      <c r="F14" s="9">
        <v>12000</v>
      </c>
    </row>
    <row r="15" spans="1:6" x14ac:dyDescent="0.35">
      <c r="A15" s="10" t="s">
        <v>21</v>
      </c>
      <c r="B15" s="9">
        <f>'Bahan Baku Per Unit'!F133</f>
        <v>8190.0149938800487</v>
      </c>
      <c r="C15" s="9">
        <v>1060</v>
      </c>
      <c r="D15" s="9">
        <f>'BTKL, FOH, VOH'!$J$20</f>
        <v>4217.2387122104437</v>
      </c>
      <c r="E15" s="9">
        <f t="shared" si="0"/>
        <v>13467.253706090494</v>
      </c>
      <c r="F15" s="9">
        <v>12000</v>
      </c>
    </row>
    <row r="16" spans="1:6" x14ac:dyDescent="0.35">
      <c r="A16" s="10" t="s">
        <v>20</v>
      </c>
      <c r="B16" s="9">
        <f>'Bahan Baku Per Unit'!F141</f>
        <v>11028.501835985313</v>
      </c>
      <c r="C16" s="9">
        <v>1060</v>
      </c>
      <c r="D16" s="9">
        <f>'BTKL, FOH, VOH'!$J$20</f>
        <v>4217.2387122104437</v>
      </c>
      <c r="E16" s="9">
        <f t="shared" si="0"/>
        <v>16305.740548195758</v>
      </c>
      <c r="F16" s="9">
        <v>15000</v>
      </c>
    </row>
    <row r="17" spans="1:6" x14ac:dyDescent="0.35">
      <c r="A17" s="10" t="s">
        <v>24</v>
      </c>
      <c r="B17" s="9">
        <f>'Bahan Baku Per Unit'!F178</f>
        <v>8398.5018359853129</v>
      </c>
      <c r="C17" s="9">
        <v>1060</v>
      </c>
      <c r="D17" s="9">
        <f>'BTKL, FOH, VOH'!$J$20</f>
        <v>4217.2387122104437</v>
      </c>
      <c r="E17" s="9">
        <f t="shared" si="0"/>
        <v>13675.740548195758</v>
      </c>
      <c r="F17" s="9">
        <v>10000</v>
      </c>
    </row>
    <row r="18" spans="1:6" x14ac:dyDescent="0.35">
      <c r="A18" s="10" t="s">
        <v>51</v>
      </c>
      <c r="B18" s="9">
        <f>'Bahan Baku Per Unit'!F187</f>
        <v>10960.501835985313</v>
      </c>
      <c r="C18" s="9">
        <v>1060</v>
      </c>
      <c r="D18" s="9">
        <f>'BTKL, FOH, VOH'!$J$20</f>
        <v>4217.2387122104437</v>
      </c>
      <c r="E18" s="9">
        <f t="shared" si="0"/>
        <v>16237.740548195758</v>
      </c>
      <c r="F18" s="9">
        <v>16000</v>
      </c>
    </row>
    <row r="19" spans="1:6" x14ac:dyDescent="0.35">
      <c r="A19" s="10" t="s">
        <v>25</v>
      </c>
      <c r="B19" s="9">
        <f>'Bahan Baku Per Unit'!F197</f>
        <v>6215.7649938800487</v>
      </c>
      <c r="C19" s="9">
        <v>1060</v>
      </c>
      <c r="D19" s="9">
        <f>'BTKL, FOH, VOH'!$J$20</f>
        <v>4217.2387122104437</v>
      </c>
      <c r="E19" s="9">
        <f t="shared" si="0"/>
        <v>11493.003706090492</v>
      </c>
      <c r="F19" s="9">
        <v>10000</v>
      </c>
    </row>
    <row r="20" spans="1:6" x14ac:dyDescent="0.35">
      <c r="A20" s="10" t="s">
        <v>52</v>
      </c>
      <c r="B20" s="9">
        <f>'Bahan Baku Per Unit'!F205</f>
        <v>4544.9122807017548</v>
      </c>
      <c r="C20" s="9">
        <v>1060</v>
      </c>
      <c r="D20" s="9">
        <f>'BTKL, FOH, VOH'!$J$20</f>
        <v>4217.2387122104437</v>
      </c>
      <c r="E20" s="9">
        <f t="shared" si="0"/>
        <v>9822.1509929121985</v>
      </c>
      <c r="F20" s="9">
        <v>8000</v>
      </c>
    </row>
    <row r="21" spans="1:6" x14ac:dyDescent="0.35">
      <c r="A21" s="10" t="s">
        <v>53</v>
      </c>
      <c r="B21" s="9">
        <f>'Bahan Baku Per Unit'!F212</f>
        <v>2204.9122807017548</v>
      </c>
      <c r="C21" s="9">
        <v>1060</v>
      </c>
      <c r="D21" s="9">
        <f>'BTKL, FOH, VOH'!$J$20</f>
        <v>4217.2387122104437</v>
      </c>
      <c r="E21" s="9">
        <f t="shared" si="0"/>
        <v>7482.1509929121985</v>
      </c>
      <c r="F21" s="9">
        <v>5000</v>
      </c>
    </row>
    <row r="22" spans="1:6" x14ac:dyDescent="0.35">
      <c r="A22" s="10" t="s">
        <v>127</v>
      </c>
      <c r="B22" s="9">
        <f>'Bahan Baku Per Unit'!F218</f>
        <v>1664.9122807017543</v>
      </c>
      <c r="C22" s="9">
        <v>1060</v>
      </c>
      <c r="D22" s="9">
        <f>'BTKL, FOH, VOH'!$J$20</f>
        <v>4217.2387122104437</v>
      </c>
      <c r="E22" s="9">
        <f t="shared" si="0"/>
        <v>6942.1509929121985</v>
      </c>
      <c r="F22" s="9">
        <v>3000</v>
      </c>
    </row>
    <row r="23" spans="1:6" x14ac:dyDescent="0.35">
      <c r="A23" s="10" t="s">
        <v>17</v>
      </c>
      <c r="B23" s="9">
        <f>'Bahan Baku Per Unit'!F223</f>
        <v>9923.0018359853129</v>
      </c>
      <c r="C23" s="9">
        <v>1060</v>
      </c>
      <c r="D23" s="9">
        <f>'BTKL, FOH, VOH'!$J$20</f>
        <v>4217.2387122104437</v>
      </c>
      <c r="E23" s="9">
        <f t="shared" si="0"/>
        <v>15200.240548195758</v>
      </c>
      <c r="F23" s="9">
        <v>15000</v>
      </c>
    </row>
    <row r="24" spans="1:6" x14ac:dyDescent="0.35">
      <c r="A24" s="10" t="s">
        <v>22</v>
      </c>
      <c r="B24" s="9">
        <f>'Bahan Baku Per Unit'!F232</f>
        <v>10143.835169318647</v>
      </c>
      <c r="C24" s="9">
        <v>1060</v>
      </c>
      <c r="D24" s="9">
        <f>'BTKL, FOH, VOH'!$J$20</f>
        <v>4217.2387122104437</v>
      </c>
      <c r="E24" s="9">
        <f t="shared" si="0"/>
        <v>15421.07388152909</v>
      </c>
      <c r="F24" s="9">
        <v>15000</v>
      </c>
    </row>
    <row r="25" spans="1:6" x14ac:dyDescent="0.35">
      <c r="A25" s="10" t="s">
        <v>55</v>
      </c>
      <c r="B25" s="9">
        <f>'Bahan Baku Per Unit'!F241</f>
        <v>5741.5789473684208</v>
      </c>
      <c r="C25" s="9">
        <v>1060</v>
      </c>
      <c r="D25" s="9">
        <f>'BTKL, FOH, VOH'!$J$20</f>
        <v>4217.2387122104437</v>
      </c>
      <c r="E25" s="9">
        <f t="shared" si="0"/>
        <v>11018.817659578865</v>
      </c>
      <c r="F25" s="9">
        <v>8000</v>
      </c>
    </row>
    <row r="26" spans="1:6" x14ac:dyDescent="0.35">
      <c r="A26" s="96" t="s">
        <v>128</v>
      </c>
      <c r="B26" s="97">
        <v>0</v>
      </c>
      <c r="C26" s="97">
        <v>1060</v>
      </c>
      <c r="D26" s="97">
        <f>'BTKL, FOH, VOH'!$J$20</f>
        <v>4217.2387122104437</v>
      </c>
      <c r="E26" s="97">
        <f t="shared" si="0"/>
        <v>5277.2387122104437</v>
      </c>
      <c r="F26" s="9">
        <v>15000</v>
      </c>
    </row>
    <row r="27" spans="1:6" x14ac:dyDescent="0.35">
      <c r="A27" s="96" t="s">
        <v>129</v>
      </c>
      <c r="B27" s="97">
        <v>0</v>
      </c>
      <c r="C27" s="97">
        <v>1060</v>
      </c>
      <c r="D27" s="97">
        <f>'BTKL, FOH, VOH'!$J$20</f>
        <v>4217.2387122104437</v>
      </c>
      <c r="E27" s="97">
        <f t="shared" si="0"/>
        <v>5277.2387122104437</v>
      </c>
      <c r="F27" s="9">
        <v>20000</v>
      </c>
    </row>
    <row r="28" spans="1:6" x14ac:dyDescent="0.35">
      <c r="A28" s="96" t="s">
        <v>130</v>
      </c>
      <c r="B28" s="97">
        <v>0</v>
      </c>
      <c r="C28" s="97">
        <v>1060</v>
      </c>
      <c r="D28" s="97">
        <f>'BTKL, FOH, VOH'!$J$20</f>
        <v>4217.2387122104437</v>
      </c>
      <c r="E28" s="97">
        <f t="shared" si="0"/>
        <v>5277.2387122104437</v>
      </c>
      <c r="F28" s="9">
        <v>5000</v>
      </c>
    </row>
    <row r="29" spans="1:6" x14ac:dyDescent="0.35">
      <c r="A29" s="96" t="s">
        <v>131</v>
      </c>
      <c r="B29" s="97">
        <v>0</v>
      </c>
      <c r="C29" s="97">
        <v>1060</v>
      </c>
      <c r="D29" s="97">
        <f>'BTKL, FOH, VOH'!$J$20</f>
        <v>4217.2387122104437</v>
      </c>
      <c r="E29" s="97">
        <f t="shared" si="0"/>
        <v>5277.2387122104437</v>
      </c>
      <c r="F29" s="9">
        <v>12000</v>
      </c>
    </row>
    <row r="30" spans="1:6" x14ac:dyDescent="0.35">
      <c r="A30" s="96" t="s">
        <v>132</v>
      </c>
      <c r="B30" s="97">
        <v>0</v>
      </c>
      <c r="C30" s="97">
        <v>1060</v>
      </c>
      <c r="D30" s="97">
        <f>'BTKL, FOH, VOH'!$J$20</f>
        <v>4217.2387122104437</v>
      </c>
      <c r="E30" s="97">
        <f t="shared" si="0"/>
        <v>5277.2387122104437</v>
      </c>
      <c r="F30" s="9">
        <v>12000</v>
      </c>
    </row>
    <row r="31" spans="1:6" x14ac:dyDescent="0.35">
      <c r="A31" s="79"/>
      <c r="B31" s="82"/>
      <c r="C31" s="82"/>
      <c r="D31" s="82"/>
      <c r="E31" s="82"/>
    </row>
  </sheetData>
  <mergeCells count="6">
    <mergeCell ref="F1:F2"/>
    <mergeCell ref="A1:A2"/>
    <mergeCell ref="B1:B2"/>
    <mergeCell ref="C1:C2"/>
    <mergeCell ref="D1:D2"/>
    <mergeCell ref="E1:E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DB5C50-D81F-4EFD-BD72-D0552E3AA3A4}">
  <dimension ref="A1:E31"/>
  <sheetViews>
    <sheetView workbookViewId="0">
      <selection activeCell="D4" sqref="D4"/>
    </sheetView>
  </sheetViews>
  <sheetFormatPr defaultRowHeight="14.5" x14ac:dyDescent="0.35"/>
  <cols>
    <col min="1" max="1" width="20.81640625" customWidth="1"/>
    <col min="2" max="2" width="11.54296875" style="5" customWidth="1"/>
    <col min="3" max="3" width="12.1796875" style="7" customWidth="1"/>
    <col min="4" max="4" width="7.7265625" style="7" customWidth="1"/>
    <col min="5" max="5" width="18.1796875" style="7" customWidth="1"/>
  </cols>
  <sheetData>
    <row r="1" spans="1:5" x14ac:dyDescent="0.35">
      <c r="A1" s="2" t="s">
        <v>0</v>
      </c>
    </row>
    <row r="3" spans="1:5" x14ac:dyDescent="0.35">
      <c r="A3" s="3" t="s">
        <v>1</v>
      </c>
      <c r="B3" s="26" t="s">
        <v>100</v>
      </c>
      <c r="C3" s="8" t="s">
        <v>2</v>
      </c>
      <c r="D3" s="8" t="s">
        <v>3</v>
      </c>
      <c r="E3" s="8" t="s">
        <v>4</v>
      </c>
    </row>
    <row r="4" spans="1:5" x14ac:dyDescent="0.35">
      <c r="A4" s="4" t="s">
        <v>5</v>
      </c>
      <c r="B4" s="6">
        <v>140</v>
      </c>
      <c r="C4" s="9">
        <v>1000</v>
      </c>
      <c r="D4" s="9" t="s">
        <v>6</v>
      </c>
      <c r="E4" s="9">
        <f>B4*C4</f>
        <v>140000</v>
      </c>
    </row>
    <row r="5" spans="1:5" x14ac:dyDescent="0.35">
      <c r="A5" s="4" t="s">
        <v>7</v>
      </c>
      <c r="B5" s="6">
        <v>200</v>
      </c>
      <c r="C5" s="9">
        <v>1000</v>
      </c>
      <c r="D5" s="9" t="s">
        <v>6</v>
      </c>
      <c r="E5" s="9">
        <f t="shared" ref="E5:E27" si="0">B5*C5</f>
        <v>200000</v>
      </c>
    </row>
    <row r="6" spans="1:5" x14ac:dyDescent="0.35">
      <c r="A6" s="4" t="s">
        <v>8</v>
      </c>
      <c r="B6" s="6">
        <v>182</v>
      </c>
      <c r="C6" s="9">
        <v>1000</v>
      </c>
      <c r="D6" s="9" t="s">
        <v>6</v>
      </c>
      <c r="E6" s="9">
        <f t="shared" si="0"/>
        <v>182000</v>
      </c>
    </row>
    <row r="7" spans="1:5" x14ac:dyDescent="0.35">
      <c r="A7" s="4" t="s">
        <v>9</v>
      </c>
      <c r="B7" s="6">
        <v>270</v>
      </c>
      <c r="C7" s="9">
        <v>1000</v>
      </c>
      <c r="D7" s="9" t="s">
        <v>10</v>
      </c>
      <c r="E7" s="9">
        <f t="shared" si="0"/>
        <v>270000</v>
      </c>
    </row>
    <row r="8" spans="1:5" x14ac:dyDescent="0.35">
      <c r="A8" s="4" t="s">
        <v>11</v>
      </c>
      <c r="B8" s="6">
        <v>220</v>
      </c>
      <c r="C8" s="9">
        <v>1000</v>
      </c>
      <c r="D8" s="9" t="s">
        <v>6</v>
      </c>
      <c r="E8" s="9">
        <f t="shared" si="0"/>
        <v>220000</v>
      </c>
    </row>
    <row r="9" spans="1:5" x14ac:dyDescent="0.35">
      <c r="A9" s="4" t="s">
        <v>12</v>
      </c>
      <c r="B9" s="6">
        <v>22.5</v>
      </c>
      <c r="C9" s="9">
        <v>10000</v>
      </c>
      <c r="D9" s="9" t="s">
        <v>13</v>
      </c>
      <c r="E9" s="9">
        <f t="shared" si="0"/>
        <v>225000</v>
      </c>
    </row>
    <row r="10" spans="1:5" x14ac:dyDescent="0.35">
      <c r="A10" s="4" t="s">
        <v>14</v>
      </c>
      <c r="B10" s="6">
        <v>17.441860465116278</v>
      </c>
      <c r="C10" s="9">
        <v>946</v>
      </c>
      <c r="D10" s="9" t="s">
        <v>13</v>
      </c>
      <c r="E10" s="9">
        <f t="shared" si="0"/>
        <v>16500</v>
      </c>
    </row>
    <row r="11" spans="1:5" x14ac:dyDescent="0.35">
      <c r="A11" s="4" t="s">
        <v>15</v>
      </c>
      <c r="B11" s="6">
        <v>84</v>
      </c>
      <c r="C11" s="9">
        <v>500</v>
      </c>
      <c r="D11" s="9" t="s">
        <v>6</v>
      </c>
      <c r="E11" s="9">
        <f t="shared" si="0"/>
        <v>42000</v>
      </c>
    </row>
    <row r="12" spans="1:5" x14ac:dyDescent="0.35">
      <c r="A12" s="4" t="s">
        <v>16</v>
      </c>
      <c r="B12" s="6">
        <v>44.736842105263158</v>
      </c>
      <c r="C12" s="9">
        <v>380</v>
      </c>
      <c r="D12" s="9" t="s">
        <v>13</v>
      </c>
      <c r="E12" s="9">
        <f t="shared" si="0"/>
        <v>17000</v>
      </c>
    </row>
    <row r="13" spans="1:5" x14ac:dyDescent="0.35">
      <c r="A13" s="4" t="s">
        <v>17</v>
      </c>
      <c r="B13" s="6">
        <v>187.5</v>
      </c>
      <c r="C13" s="9">
        <v>800</v>
      </c>
      <c r="D13" s="9" t="s">
        <v>6</v>
      </c>
      <c r="E13" s="9">
        <f t="shared" si="0"/>
        <v>150000</v>
      </c>
    </row>
    <row r="14" spans="1:5" x14ac:dyDescent="0.35">
      <c r="A14" s="4" t="s">
        <v>18</v>
      </c>
      <c r="B14" s="6">
        <v>150</v>
      </c>
      <c r="C14" s="9">
        <v>800</v>
      </c>
      <c r="D14" s="9" t="s">
        <v>6</v>
      </c>
      <c r="E14" s="9">
        <f t="shared" si="0"/>
        <v>120000</v>
      </c>
    </row>
    <row r="15" spans="1:5" x14ac:dyDescent="0.35">
      <c r="A15" s="4" t="s">
        <v>19</v>
      </c>
      <c r="B15" s="6">
        <v>146.66666666666666</v>
      </c>
      <c r="C15" s="9">
        <v>750</v>
      </c>
      <c r="D15" s="9" t="s">
        <v>13</v>
      </c>
      <c r="E15" s="9">
        <f t="shared" si="0"/>
        <v>110000</v>
      </c>
    </row>
    <row r="16" spans="1:5" x14ac:dyDescent="0.35">
      <c r="A16" s="4" t="s">
        <v>20</v>
      </c>
      <c r="B16" s="6">
        <v>225</v>
      </c>
      <c r="C16" s="9">
        <v>800</v>
      </c>
      <c r="D16" s="9" t="s">
        <v>6</v>
      </c>
      <c r="E16" s="9">
        <f t="shared" si="0"/>
        <v>180000</v>
      </c>
    </row>
    <row r="17" spans="1:5" x14ac:dyDescent="0.35">
      <c r="A17" s="4" t="s">
        <v>21</v>
      </c>
      <c r="B17" s="6">
        <v>156.25</v>
      </c>
      <c r="C17" s="9">
        <v>800</v>
      </c>
      <c r="D17" s="9" t="s">
        <v>6</v>
      </c>
      <c r="E17" s="9">
        <f t="shared" si="0"/>
        <v>125000</v>
      </c>
    </row>
    <row r="18" spans="1:5" x14ac:dyDescent="0.35">
      <c r="A18" s="4" t="s">
        <v>22</v>
      </c>
      <c r="B18" s="6">
        <v>146.66666666666666</v>
      </c>
      <c r="C18" s="9">
        <v>750</v>
      </c>
      <c r="D18" s="9" t="s">
        <v>13</v>
      </c>
      <c r="E18" s="9">
        <f t="shared" si="0"/>
        <v>110000</v>
      </c>
    </row>
    <row r="19" spans="1:5" x14ac:dyDescent="0.35">
      <c r="A19" s="4" t="s">
        <v>23</v>
      </c>
      <c r="B19" s="6">
        <v>146.66666666666666</v>
      </c>
      <c r="C19" s="9">
        <v>750</v>
      </c>
      <c r="D19" s="9" t="s">
        <v>13</v>
      </c>
      <c r="E19" s="9">
        <f t="shared" si="0"/>
        <v>110000</v>
      </c>
    </row>
    <row r="20" spans="1:5" x14ac:dyDescent="0.35">
      <c r="A20" s="4" t="s">
        <v>24</v>
      </c>
      <c r="B20" s="6">
        <v>290</v>
      </c>
      <c r="C20" s="9">
        <v>200</v>
      </c>
      <c r="D20" s="9" t="s">
        <v>6</v>
      </c>
      <c r="E20" s="9">
        <f t="shared" si="0"/>
        <v>58000</v>
      </c>
    </row>
    <row r="21" spans="1:5" x14ac:dyDescent="0.35">
      <c r="A21" s="4" t="s">
        <v>25</v>
      </c>
      <c r="B21" s="6">
        <v>150</v>
      </c>
      <c r="C21" s="9">
        <v>400</v>
      </c>
      <c r="D21" s="9" t="s">
        <v>6</v>
      </c>
      <c r="E21" s="9">
        <f t="shared" si="0"/>
        <v>60000</v>
      </c>
    </row>
    <row r="22" spans="1:5" x14ac:dyDescent="0.35">
      <c r="A22" s="4" t="s">
        <v>26</v>
      </c>
      <c r="B22" s="6">
        <v>130</v>
      </c>
      <c r="C22" s="9">
        <v>100</v>
      </c>
      <c r="D22" s="9" t="s">
        <v>13</v>
      </c>
      <c r="E22" s="9">
        <f t="shared" si="0"/>
        <v>13000</v>
      </c>
    </row>
    <row r="23" spans="1:5" x14ac:dyDescent="0.35">
      <c r="A23" s="4" t="s">
        <v>27</v>
      </c>
      <c r="B23" s="6">
        <v>18</v>
      </c>
      <c r="C23" s="9">
        <v>1000</v>
      </c>
      <c r="D23" s="9" t="s">
        <v>10</v>
      </c>
      <c r="E23" s="9">
        <f t="shared" si="0"/>
        <v>18000</v>
      </c>
    </row>
    <row r="24" spans="1:5" x14ac:dyDescent="0.35">
      <c r="A24" s="4" t="s">
        <v>28</v>
      </c>
      <c r="B24" s="6">
        <v>30</v>
      </c>
      <c r="C24" s="9">
        <v>1000</v>
      </c>
      <c r="D24" s="9" t="s">
        <v>10</v>
      </c>
      <c r="E24" s="9">
        <f t="shared" si="0"/>
        <v>30000</v>
      </c>
    </row>
    <row r="25" spans="1:5" x14ac:dyDescent="0.35">
      <c r="A25" s="4" t="s">
        <v>29</v>
      </c>
      <c r="B25" s="6">
        <v>291.66666666666669</v>
      </c>
      <c r="C25" s="9">
        <v>24</v>
      </c>
      <c r="D25" s="9" t="s">
        <v>30</v>
      </c>
      <c r="E25" s="9">
        <f t="shared" si="0"/>
        <v>7000</v>
      </c>
    </row>
    <row r="26" spans="1:5" x14ac:dyDescent="0.35">
      <c r="A26" s="4" t="s">
        <v>31</v>
      </c>
      <c r="B26" s="6">
        <v>146.66666666666666</v>
      </c>
      <c r="C26" s="9">
        <v>750</v>
      </c>
      <c r="D26" s="9" t="s">
        <v>13</v>
      </c>
      <c r="E26" s="9">
        <f t="shared" si="0"/>
        <v>110000</v>
      </c>
    </row>
    <row r="27" spans="1:5" x14ac:dyDescent="0.35">
      <c r="A27" s="4" t="s">
        <v>32</v>
      </c>
      <c r="B27" s="6">
        <v>146.66666666666666</v>
      </c>
      <c r="C27" s="9">
        <v>750</v>
      </c>
      <c r="D27" s="9" t="s">
        <v>13</v>
      </c>
      <c r="E27" s="9">
        <f t="shared" si="0"/>
        <v>110000</v>
      </c>
    </row>
    <row r="28" spans="1:5" x14ac:dyDescent="0.35">
      <c r="A28" s="18" t="s">
        <v>64</v>
      </c>
      <c r="B28" s="6">
        <v>0.31578947368421051</v>
      </c>
      <c r="C28" s="9">
        <v>19</v>
      </c>
      <c r="D28" s="9" t="s">
        <v>68</v>
      </c>
      <c r="E28" s="9">
        <f>B28*1000*C28</f>
        <v>6000</v>
      </c>
    </row>
    <row r="29" spans="1:5" x14ac:dyDescent="0.35">
      <c r="A29" s="4" t="s">
        <v>65</v>
      </c>
      <c r="B29" s="6">
        <v>1000</v>
      </c>
      <c r="C29" s="6">
        <v>144</v>
      </c>
      <c r="D29" s="9" t="s">
        <v>69</v>
      </c>
      <c r="E29" s="9">
        <f>B29*C29</f>
        <v>144000</v>
      </c>
    </row>
    <row r="30" spans="1:5" x14ac:dyDescent="0.35">
      <c r="A30" s="4" t="s">
        <v>66</v>
      </c>
      <c r="B30" s="6">
        <v>700</v>
      </c>
      <c r="C30" s="9">
        <v>100</v>
      </c>
      <c r="D30" s="9" t="s">
        <v>30</v>
      </c>
      <c r="E30" s="9">
        <f>B30*C30</f>
        <v>70000</v>
      </c>
    </row>
    <row r="31" spans="1:5" x14ac:dyDescent="0.35">
      <c r="A31" s="4" t="s">
        <v>67</v>
      </c>
      <c r="B31" s="6">
        <v>800</v>
      </c>
      <c r="C31" s="9">
        <v>1000</v>
      </c>
      <c r="D31" s="9" t="s">
        <v>30</v>
      </c>
      <c r="E31" s="9">
        <f>B31*C31</f>
        <v>800000</v>
      </c>
    </row>
  </sheetData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6364DC-C126-4B83-AA52-7D5467A81D44}">
  <dimension ref="A1:AE28"/>
  <sheetViews>
    <sheetView workbookViewId="0">
      <selection activeCell="M8" sqref="M8"/>
    </sheetView>
  </sheetViews>
  <sheetFormatPr defaultRowHeight="14.5" x14ac:dyDescent="0.35"/>
  <cols>
    <col min="1" max="1" width="18.6328125" bestFit="1" customWidth="1"/>
    <col min="2" max="2" width="8.7265625" customWidth="1"/>
    <col min="3" max="3" width="10.81640625" customWidth="1"/>
    <col min="4" max="17" width="8.7265625" customWidth="1"/>
  </cols>
  <sheetData>
    <row r="1" spans="1:31" ht="43.5" x14ac:dyDescent="0.35">
      <c r="A1" s="12" t="s">
        <v>56</v>
      </c>
      <c r="B1" s="11" t="s">
        <v>33</v>
      </c>
      <c r="C1" s="10" t="s">
        <v>34</v>
      </c>
      <c r="D1" s="10" t="s">
        <v>35</v>
      </c>
      <c r="E1" s="10" t="s">
        <v>36</v>
      </c>
      <c r="F1" s="10" t="s">
        <v>37</v>
      </c>
      <c r="G1" s="10" t="s">
        <v>38</v>
      </c>
      <c r="H1" s="10" t="s">
        <v>39</v>
      </c>
      <c r="I1" s="10" t="s">
        <v>40</v>
      </c>
      <c r="J1" s="10" t="s">
        <v>41</v>
      </c>
      <c r="K1" s="10" t="s">
        <v>42</v>
      </c>
      <c r="L1" s="10" t="s">
        <v>43</v>
      </c>
      <c r="M1" s="10" t="s">
        <v>44</v>
      </c>
      <c r="N1" s="10" t="s">
        <v>45</v>
      </c>
      <c r="O1" s="10" t="s">
        <v>46</v>
      </c>
      <c r="P1" s="10" t="s">
        <v>18</v>
      </c>
      <c r="Q1" s="10" t="s">
        <v>19</v>
      </c>
      <c r="R1" s="10" t="s">
        <v>21</v>
      </c>
      <c r="S1" s="10" t="s">
        <v>47</v>
      </c>
      <c r="T1" s="10" t="s">
        <v>48</v>
      </c>
      <c r="U1" s="10" t="s">
        <v>49</v>
      </c>
      <c r="V1" s="10" t="s">
        <v>50</v>
      </c>
      <c r="W1" s="10" t="s">
        <v>24</v>
      </c>
      <c r="X1" s="10" t="s">
        <v>51</v>
      </c>
      <c r="Y1" s="10" t="s">
        <v>25</v>
      </c>
      <c r="Z1" s="10" t="s">
        <v>52</v>
      </c>
      <c r="AA1" s="10" t="s">
        <v>53</v>
      </c>
      <c r="AB1" s="10" t="s">
        <v>54</v>
      </c>
      <c r="AC1" s="10" t="s">
        <v>17</v>
      </c>
      <c r="AD1" s="10" t="s">
        <v>22</v>
      </c>
      <c r="AE1" s="10" t="s">
        <v>55</v>
      </c>
    </row>
    <row r="2" spans="1:31" x14ac:dyDescent="0.35">
      <c r="A2" s="13" t="s">
        <v>5</v>
      </c>
    </row>
    <row r="3" spans="1:31" x14ac:dyDescent="0.35">
      <c r="A3" s="13" t="s">
        <v>7</v>
      </c>
    </row>
    <row r="4" spans="1:31" x14ac:dyDescent="0.35">
      <c r="A4" s="13" t="s">
        <v>8</v>
      </c>
      <c r="B4">
        <v>15</v>
      </c>
      <c r="C4">
        <v>15</v>
      </c>
      <c r="E4">
        <v>15</v>
      </c>
      <c r="F4">
        <v>15</v>
      </c>
      <c r="G4">
        <v>15</v>
      </c>
      <c r="H4">
        <v>15</v>
      </c>
      <c r="I4">
        <v>15</v>
      </c>
      <c r="J4">
        <v>15</v>
      </c>
      <c r="K4">
        <v>15</v>
      </c>
      <c r="L4">
        <v>15</v>
      </c>
      <c r="M4">
        <v>15</v>
      </c>
      <c r="N4">
        <v>15</v>
      </c>
      <c r="O4">
        <v>15</v>
      </c>
      <c r="T4">
        <v>15</v>
      </c>
      <c r="X4">
        <v>15</v>
      </c>
    </row>
    <row r="5" spans="1:31" x14ac:dyDescent="0.35">
      <c r="A5" s="13" t="s">
        <v>9</v>
      </c>
    </row>
    <row r="6" spans="1:31" x14ac:dyDescent="0.35">
      <c r="A6" s="13" t="s">
        <v>11</v>
      </c>
      <c r="D6">
        <v>15</v>
      </c>
    </row>
    <row r="7" spans="1:31" x14ac:dyDescent="0.35">
      <c r="A7" s="13" t="s">
        <v>12</v>
      </c>
      <c r="E7">
        <v>15</v>
      </c>
      <c r="F7">
        <v>60</v>
      </c>
      <c r="G7">
        <v>60</v>
      </c>
      <c r="H7">
        <v>60</v>
      </c>
      <c r="J7">
        <v>30</v>
      </c>
      <c r="K7">
        <v>30</v>
      </c>
      <c r="L7">
        <v>30</v>
      </c>
      <c r="M7">
        <v>30</v>
      </c>
      <c r="N7">
        <v>30</v>
      </c>
      <c r="O7">
        <v>20</v>
      </c>
      <c r="P7">
        <v>20</v>
      </c>
      <c r="Q7">
        <v>20</v>
      </c>
      <c r="R7">
        <v>20</v>
      </c>
      <c r="S7">
        <v>30</v>
      </c>
      <c r="U7">
        <v>30</v>
      </c>
      <c r="V7">
        <v>30</v>
      </c>
      <c r="W7">
        <v>60</v>
      </c>
      <c r="X7">
        <v>60</v>
      </c>
      <c r="Y7">
        <v>60</v>
      </c>
      <c r="AC7">
        <v>30</v>
      </c>
      <c r="AD7">
        <v>20</v>
      </c>
    </row>
    <row r="8" spans="1:31" x14ac:dyDescent="0.35">
      <c r="A8" s="13" t="s">
        <v>14</v>
      </c>
      <c r="E8">
        <v>180</v>
      </c>
      <c r="F8">
        <v>100</v>
      </c>
      <c r="I8">
        <v>180</v>
      </c>
      <c r="J8">
        <v>100</v>
      </c>
      <c r="K8">
        <v>100</v>
      </c>
      <c r="L8">
        <v>100</v>
      </c>
      <c r="M8">
        <v>100</v>
      </c>
      <c r="N8">
        <v>100</v>
      </c>
      <c r="O8">
        <v>100</v>
      </c>
      <c r="P8">
        <v>100</v>
      </c>
      <c r="Q8">
        <v>100</v>
      </c>
      <c r="R8">
        <v>100</v>
      </c>
      <c r="S8">
        <v>100</v>
      </c>
      <c r="T8">
        <v>100</v>
      </c>
      <c r="U8">
        <v>100</v>
      </c>
      <c r="V8">
        <v>100</v>
      </c>
      <c r="W8">
        <v>100</v>
      </c>
      <c r="X8">
        <v>100</v>
      </c>
      <c r="Y8">
        <v>100</v>
      </c>
      <c r="AC8">
        <v>100</v>
      </c>
      <c r="AD8">
        <v>100</v>
      </c>
    </row>
    <row r="9" spans="1:31" x14ac:dyDescent="0.35">
      <c r="A9" s="13" t="s">
        <v>15</v>
      </c>
      <c r="E9">
        <v>12</v>
      </c>
      <c r="F9">
        <v>12</v>
      </c>
      <c r="G9">
        <v>13</v>
      </c>
      <c r="I9">
        <v>12</v>
      </c>
      <c r="J9">
        <v>12</v>
      </c>
      <c r="K9">
        <v>12</v>
      </c>
      <c r="L9">
        <v>12</v>
      </c>
      <c r="M9">
        <v>12</v>
      </c>
      <c r="N9">
        <v>12</v>
      </c>
      <c r="O9">
        <v>12</v>
      </c>
      <c r="P9">
        <v>12</v>
      </c>
      <c r="Q9">
        <v>12</v>
      </c>
      <c r="R9">
        <v>12</v>
      </c>
      <c r="S9">
        <v>12</v>
      </c>
      <c r="T9">
        <v>12</v>
      </c>
      <c r="U9">
        <v>12</v>
      </c>
      <c r="V9">
        <v>12</v>
      </c>
      <c r="W9">
        <v>12</v>
      </c>
      <c r="X9">
        <v>10</v>
      </c>
      <c r="Y9">
        <v>10</v>
      </c>
      <c r="AC9">
        <v>10</v>
      </c>
      <c r="AD9">
        <v>10</v>
      </c>
    </row>
    <row r="10" spans="1:31" x14ac:dyDescent="0.35">
      <c r="A10" s="13" t="s">
        <v>16</v>
      </c>
      <c r="I10">
        <v>20</v>
      </c>
      <c r="J10">
        <v>20</v>
      </c>
      <c r="L10">
        <v>20</v>
      </c>
      <c r="M10">
        <v>20</v>
      </c>
      <c r="N10">
        <v>20</v>
      </c>
      <c r="O10">
        <v>20</v>
      </c>
      <c r="S10">
        <v>20</v>
      </c>
      <c r="T10">
        <v>20</v>
      </c>
      <c r="U10">
        <v>20</v>
      </c>
      <c r="V10">
        <v>20</v>
      </c>
      <c r="W10">
        <v>20</v>
      </c>
      <c r="X10">
        <v>20</v>
      </c>
      <c r="AC10">
        <v>20</v>
      </c>
      <c r="AD10">
        <v>20</v>
      </c>
    </row>
    <row r="11" spans="1:31" x14ac:dyDescent="0.35">
      <c r="A11" s="13" t="s">
        <v>17</v>
      </c>
      <c r="K11">
        <v>25</v>
      </c>
      <c r="AC11">
        <v>25</v>
      </c>
    </row>
    <row r="12" spans="1:31" x14ac:dyDescent="0.35">
      <c r="A12" s="13" t="s">
        <v>18</v>
      </c>
      <c r="P12">
        <v>25</v>
      </c>
    </row>
    <row r="13" spans="1:31" x14ac:dyDescent="0.35">
      <c r="A13" s="13" t="s">
        <v>19</v>
      </c>
      <c r="L13">
        <v>25</v>
      </c>
      <c r="Q13">
        <v>35</v>
      </c>
    </row>
    <row r="14" spans="1:31" x14ac:dyDescent="0.35">
      <c r="A14" s="13" t="s">
        <v>20</v>
      </c>
      <c r="M14">
        <v>25</v>
      </c>
      <c r="N14">
        <v>30</v>
      </c>
      <c r="S14">
        <v>25</v>
      </c>
      <c r="U14">
        <v>25</v>
      </c>
    </row>
    <row r="15" spans="1:31" x14ac:dyDescent="0.35">
      <c r="A15" s="13" t="s">
        <v>21</v>
      </c>
      <c r="R15">
        <v>25</v>
      </c>
    </row>
    <row r="16" spans="1:31" x14ac:dyDescent="0.35">
      <c r="A16" s="13" t="s">
        <v>22</v>
      </c>
      <c r="O16">
        <v>35</v>
      </c>
      <c r="AD16">
        <v>35</v>
      </c>
    </row>
    <row r="17" spans="1:31" x14ac:dyDescent="0.35">
      <c r="A17" s="13" t="s">
        <v>23</v>
      </c>
      <c r="J17">
        <v>35</v>
      </c>
      <c r="N17">
        <v>25</v>
      </c>
      <c r="T17">
        <v>35</v>
      </c>
      <c r="U17">
        <v>35</v>
      </c>
      <c r="V17">
        <v>35</v>
      </c>
    </row>
    <row r="18" spans="1:31" x14ac:dyDescent="0.35">
      <c r="A18" s="13" t="s">
        <v>24</v>
      </c>
      <c r="W18">
        <v>8</v>
      </c>
      <c r="X18">
        <v>8</v>
      </c>
      <c r="AE18">
        <v>8</v>
      </c>
    </row>
    <row r="19" spans="1:31" x14ac:dyDescent="0.35">
      <c r="A19" s="13" t="s">
        <v>25</v>
      </c>
      <c r="Y19">
        <v>8</v>
      </c>
    </row>
    <row r="20" spans="1:31" x14ac:dyDescent="0.35">
      <c r="A20" s="13" t="s">
        <v>26</v>
      </c>
      <c r="Z20">
        <v>18</v>
      </c>
      <c r="AE20">
        <v>18</v>
      </c>
    </row>
    <row r="21" spans="1:31" x14ac:dyDescent="0.35">
      <c r="A21" s="13" t="s">
        <v>27</v>
      </c>
      <c r="Z21">
        <v>30</v>
      </c>
      <c r="AA21">
        <v>30</v>
      </c>
    </row>
    <row r="22" spans="1:31" x14ac:dyDescent="0.35">
      <c r="A22" s="13" t="s">
        <v>28</v>
      </c>
      <c r="E22">
        <v>60</v>
      </c>
    </row>
    <row r="23" spans="1:31" x14ac:dyDescent="0.35">
      <c r="A23" s="13" t="s">
        <v>29</v>
      </c>
      <c r="Z23">
        <v>2</v>
      </c>
      <c r="AA23">
        <v>2</v>
      </c>
      <c r="AB23">
        <v>2</v>
      </c>
    </row>
    <row r="24" spans="1:31" x14ac:dyDescent="0.35">
      <c r="A24" s="13" t="s">
        <v>31</v>
      </c>
    </row>
    <row r="25" spans="1:31" x14ac:dyDescent="0.35">
      <c r="A25" s="13" t="s">
        <v>32</v>
      </c>
    </row>
    <row r="26" spans="1:31" x14ac:dyDescent="0.35">
      <c r="A26" s="13" t="s">
        <v>64</v>
      </c>
      <c r="B26" s="7">
        <v>100</v>
      </c>
      <c r="C26" s="7">
        <v>100</v>
      </c>
      <c r="D26" s="7">
        <v>100</v>
      </c>
      <c r="E26" s="7">
        <v>100</v>
      </c>
      <c r="F26" s="7">
        <v>100</v>
      </c>
      <c r="G26" s="7">
        <v>100</v>
      </c>
      <c r="H26" s="7">
        <v>100</v>
      </c>
      <c r="I26" s="7">
        <v>100</v>
      </c>
      <c r="J26" s="7">
        <v>100</v>
      </c>
      <c r="K26" s="7">
        <v>100</v>
      </c>
      <c r="L26" s="7">
        <v>100</v>
      </c>
      <c r="M26" s="7">
        <v>100</v>
      </c>
      <c r="N26" s="7">
        <v>100</v>
      </c>
      <c r="O26" s="7">
        <v>100</v>
      </c>
      <c r="P26" s="7">
        <v>100</v>
      </c>
      <c r="Q26" s="7">
        <v>100</v>
      </c>
      <c r="R26" s="7">
        <v>100</v>
      </c>
      <c r="S26" s="7">
        <v>100</v>
      </c>
      <c r="T26" s="7">
        <v>100</v>
      </c>
      <c r="U26" s="7">
        <v>100</v>
      </c>
      <c r="V26" s="7">
        <v>100</v>
      </c>
      <c r="W26" s="7">
        <v>100</v>
      </c>
      <c r="X26" s="7">
        <v>100</v>
      </c>
      <c r="Y26" s="7">
        <v>100</v>
      </c>
      <c r="Z26" s="7">
        <v>100</v>
      </c>
      <c r="AA26" s="7">
        <v>100</v>
      </c>
      <c r="AB26" s="7">
        <v>100</v>
      </c>
      <c r="AC26" s="7">
        <v>100</v>
      </c>
      <c r="AD26" s="7">
        <v>100</v>
      </c>
      <c r="AE26" s="7">
        <v>100</v>
      </c>
    </row>
    <row r="27" spans="1:31" x14ac:dyDescent="0.35">
      <c r="A27" s="23" t="s">
        <v>65</v>
      </c>
      <c r="B27" s="5">
        <v>0.25</v>
      </c>
      <c r="C27" s="5">
        <v>0.25</v>
      </c>
      <c r="D27" s="5">
        <v>0.25</v>
      </c>
      <c r="E27" s="5">
        <v>0.25</v>
      </c>
      <c r="F27" s="5">
        <v>0.25</v>
      </c>
      <c r="G27" s="5">
        <v>0.25</v>
      </c>
      <c r="H27" s="5">
        <v>0.25</v>
      </c>
      <c r="I27" s="5">
        <v>0.25</v>
      </c>
      <c r="J27" s="5">
        <v>0.25</v>
      </c>
      <c r="K27" s="5">
        <v>0.25</v>
      </c>
      <c r="L27" s="5">
        <v>0.25</v>
      </c>
      <c r="M27" s="5">
        <v>0.25</v>
      </c>
      <c r="N27" s="5">
        <v>0.25</v>
      </c>
      <c r="O27" s="5">
        <v>0.25</v>
      </c>
      <c r="P27" s="5">
        <v>0.25</v>
      </c>
      <c r="Q27" s="5">
        <v>0.25</v>
      </c>
      <c r="R27" s="5">
        <v>0.25</v>
      </c>
      <c r="S27" s="5">
        <v>0.25</v>
      </c>
      <c r="T27" s="5">
        <v>0.25</v>
      </c>
      <c r="U27" s="5">
        <v>0.25</v>
      </c>
      <c r="V27" s="5">
        <v>0.25</v>
      </c>
      <c r="W27" s="5">
        <v>0.25</v>
      </c>
      <c r="X27" s="5">
        <v>0.25</v>
      </c>
      <c r="Y27" s="5">
        <v>0.25</v>
      </c>
      <c r="Z27" s="5">
        <v>0.25</v>
      </c>
      <c r="AA27" s="5">
        <v>0.25</v>
      </c>
      <c r="AB27" s="5">
        <v>0.25</v>
      </c>
      <c r="AC27" s="5">
        <v>0.25</v>
      </c>
      <c r="AD27" s="5">
        <v>0.25</v>
      </c>
      <c r="AE27" s="5">
        <v>0.25</v>
      </c>
    </row>
    <row r="28" spans="1:31" x14ac:dyDescent="0.35">
      <c r="A28" s="13" t="s">
        <v>67</v>
      </c>
      <c r="B28">
        <v>1</v>
      </c>
      <c r="C28">
        <v>1</v>
      </c>
      <c r="D28">
        <v>1</v>
      </c>
      <c r="E28">
        <v>1</v>
      </c>
      <c r="F28">
        <v>1</v>
      </c>
      <c r="G28">
        <v>1</v>
      </c>
      <c r="H28">
        <v>1</v>
      </c>
      <c r="I28">
        <v>1</v>
      </c>
      <c r="J28">
        <v>1</v>
      </c>
      <c r="K28">
        <v>1</v>
      </c>
      <c r="L28">
        <v>1</v>
      </c>
      <c r="M28">
        <v>1</v>
      </c>
      <c r="N28">
        <v>1</v>
      </c>
      <c r="O28">
        <v>1</v>
      </c>
      <c r="P28">
        <v>1</v>
      </c>
      <c r="Q28">
        <v>1</v>
      </c>
      <c r="R28">
        <v>1</v>
      </c>
      <c r="S28">
        <v>1</v>
      </c>
      <c r="T28">
        <v>1</v>
      </c>
      <c r="U28">
        <v>1</v>
      </c>
      <c r="V28">
        <v>1</v>
      </c>
      <c r="W28">
        <v>1</v>
      </c>
      <c r="X28">
        <v>1</v>
      </c>
      <c r="Y28">
        <v>1</v>
      </c>
      <c r="Z28">
        <v>1</v>
      </c>
      <c r="AA28">
        <v>1</v>
      </c>
      <c r="AB28">
        <v>1</v>
      </c>
      <c r="AC28">
        <v>1</v>
      </c>
      <c r="AD28">
        <v>1</v>
      </c>
      <c r="AE28">
        <v>1</v>
      </c>
    </row>
  </sheetData>
  <autoFilter ref="A1:AE28" xr:uid="{456364DC-C126-4B83-AA52-7D5467A81D44}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78C759-2619-4E14-8890-E08F92C5CA24}">
  <dimension ref="A1:G245"/>
  <sheetViews>
    <sheetView workbookViewId="0">
      <selection activeCell="G4" sqref="G4"/>
    </sheetView>
  </sheetViews>
  <sheetFormatPr defaultRowHeight="14.5" x14ac:dyDescent="0.35"/>
  <cols>
    <col min="2" max="2" width="24.453125" customWidth="1"/>
    <col min="3" max="3" width="8.7265625" style="4"/>
    <col min="4" max="4" width="9.54296875" style="6" bestFit="1" customWidth="1"/>
    <col min="5" max="6" width="8.7265625" style="4"/>
  </cols>
  <sheetData>
    <row r="1" spans="1:7" x14ac:dyDescent="0.35">
      <c r="A1" s="113" t="s">
        <v>99</v>
      </c>
      <c r="B1" s="114"/>
      <c r="C1" s="114"/>
      <c r="D1" s="114"/>
      <c r="E1" s="114"/>
      <c r="F1" s="115"/>
    </row>
    <row r="2" spans="1:7" x14ac:dyDescent="0.35">
      <c r="A2" s="14" t="s">
        <v>57</v>
      </c>
      <c r="B2" s="100" t="s">
        <v>58</v>
      </c>
      <c r="C2" s="101" t="s">
        <v>59</v>
      </c>
      <c r="D2" s="102"/>
      <c r="E2" s="103"/>
      <c r="F2" s="104"/>
    </row>
    <row r="3" spans="1:7" x14ac:dyDescent="0.35">
      <c r="A3" s="16">
        <v>1</v>
      </c>
      <c r="B3" s="29" t="s">
        <v>33</v>
      </c>
      <c r="C3" s="34" t="s">
        <v>60</v>
      </c>
      <c r="D3" s="35" t="s">
        <v>61</v>
      </c>
      <c r="E3" s="36" t="s">
        <v>62</v>
      </c>
      <c r="F3" s="37" t="s">
        <v>63</v>
      </c>
      <c r="G3" t="s">
        <v>883</v>
      </c>
    </row>
    <row r="4" spans="1:7" ht="23" customHeight="1" x14ac:dyDescent="0.35">
      <c r="A4" s="17"/>
      <c r="B4" s="30" t="s">
        <v>8</v>
      </c>
      <c r="C4" s="19">
        <v>15</v>
      </c>
      <c r="D4" s="25">
        <f>VLOOKUP(B4,'Daftar Harga Bahan Baku'!A:B,2,0)</f>
        <v>182</v>
      </c>
      <c r="E4" s="20">
        <f>C4*D4</f>
        <v>2730</v>
      </c>
      <c r="F4" s="73">
        <f>SUM(E4:E7)</f>
        <v>3811.5789473684213</v>
      </c>
    </row>
    <row r="5" spans="1:7" x14ac:dyDescent="0.35">
      <c r="A5" s="17"/>
      <c r="B5" s="30" t="s">
        <v>64</v>
      </c>
      <c r="C5" s="19">
        <v>100</v>
      </c>
      <c r="D5" s="25">
        <f>VLOOKUP(B5,'Daftar Harga Bahan Baku'!A:B,2,0)</f>
        <v>0.31578947368421051</v>
      </c>
      <c r="E5" s="20">
        <f t="shared" ref="E5:E68" si="0">C5*D5</f>
        <v>31.578947368421051</v>
      </c>
      <c r="F5" s="74"/>
    </row>
    <row r="6" spans="1:7" x14ac:dyDescent="0.35">
      <c r="A6" s="15"/>
      <c r="B6" s="30" t="s">
        <v>65</v>
      </c>
      <c r="C6" s="6">
        <v>0.25</v>
      </c>
      <c r="D6" s="25">
        <f>VLOOKUP(B6,'Daftar Harga Bahan Baku'!A:B,2,0)</f>
        <v>1000</v>
      </c>
      <c r="E6" s="20">
        <f t="shared" si="0"/>
        <v>250</v>
      </c>
      <c r="F6" s="74"/>
    </row>
    <row r="7" spans="1:7" x14ac:dyDescent="0.35">
      <c r="A7" s="15"/>
      <c r="B7" s="30" t="s">
        <v>67</v>
      </c>
      <c r="C7" s="4">
        <v>1</v>
      </c>
      <c r="D7" s="25">
        <f>VLOOKUP(B7,'Daftar Harga Bahan Baku'!A:B,2,0)</f>
        <v>800</v>
      </c>
      <c r="E7" s="20">
        <f t="shared" si="0"/>
        <v>800</v>
      </c>
      <c r="F7" s="75"/>
    </row>
    <row r="8" spans="1:7" x14ac:dyDescent="0.35">
      <c r="A8" s="21">
        <v>2</v>
      </c>
      <c r="B8" s="31" t="s">
        <v>34</v>
      </c>
      <c r="C8" s="34" t="s">
        <v>60</v>
      </c>
      <c r="D8" s="35" t="s">
        <v>61</v>
      </c>
      <c r="E8" s="36" t="s">
        <v>62</v>
      </c>
      <c r="F8" s="37" t="s">
        <v>63</v>
      </c>
    </row>
    <row r="9" spans="1:7" x14ac:dyDescent="0.35">
      <c r="A9" s="15"/>
      <c r="B9" s="30" t="s">
        <v>8</v>
      </c>
      <c r="C9" s="19">
        <v>15</v>
      </c>
      <c r="D9" s="25">
        <f>VLOOKUP(B9,'Daftar Harga Bahan Baku'!A:B,2,0)</f>
        <v>182</v>
      </c>
      <c r="E9" s="20">
        <f>C9*D9</f>
        <v>2730</v>
      </c>
      <c r="F9" s="76">
        <f>SUM(E9:E12)</f>
        <v>3811.5789473684213</v>
      </c>
    </row>
    <row r="10" spans="1:7" x14ac:dyDescent="0.35">
      <c r="A10" s="15"/>
      <c r="B10" s="30" t="s">
        <v>64</v>
      </c>
      <c r="C10" s="19">
        <v>100</v>
      </c>
      <c r="D10" s="25">
        <f>VLOOKUP(B10,'Daftar Harga Bahan Baku'!A:B,2,0)</f>
        <v>0.31578947368421051</v>
      </c>
      <c r="E10" s="20">
        <f t="shared" ref="E10:E12" si="1">C10*D10</f>
        <v>31.578947368421051</v>
      </c>
      <c r="F10" s="77"/>
    </row>
    <row r="11" spans="1:7" x14ac:dyDescent="0.35">
      <c r="A11" s="15"/>
      <c r="B11" s="30" t="s">
        <v>65</v>
      </c>
      <c r="C11" s="6">
        <v>0.25</v>
      </c>
      <c r="D11" s="25">
        <f>VLOOKUP(B11,'Daftar Harga Bahan Baku'!A:B,2,0)</f>
        <v>1000</v>
      </c>
      <c r="E11" s="20">
        <f t="shared" si="1"/>
        <v>250</v>
      </c>
      <c r="F11" s="77"/>
    </row>
    <row r="12" spans="1:7" x14ac:dyDescent="0.35">
      <c r="A12" s="15"/>
      <c r="B12" s="30" t="s">
        <v>67</v>
      </c>
      <c r="C12" s="4">
        <v>1</v>
      </c>
      <c r="D12" s="25">
        <f>VLOOKUP(B12,'Daftar Harga Bahan Baku'!A:B,2,0)</f>
        <v>800</v>
      </c>
      <c r="E12" s="20">
        <f t="shared" si="1"/>
        <v>800</v>
      </c>
      <c r="F12" s="78"/>
    </row>
    <row r="13" spans="1:7" x14ac:dyDescent="0.35">
      <c r="A13" s="21">
        <v>3</v>
      </c>
      <c r="B13" s="31" t="s">
        <v>35</v>
      </c>
      <c r="C13" s="34" t="s">
        <v>60</v>
      </c>
      <c r="D13" s="35" t="s">
        <v>61</v>
      </c>
      <c r="E13" s="36" t="s">
        <v>62</v>
      </c>
      <c r="F13" s="37" t="s">
        <v>63</v>
      </c>
    </row>
    <row r="14" spans="1:7" x14ac:dyDescent="0.35">
      <c r="A14" s="15"/>
      <c r="B14" s="30" t="s">
        <v>11</v>
      </c>
      <c r="C14" s="19">
        <v>15</v>
      </c>
      <c r="D14" s="25">
        <f>VLOOKUP(B14,'Daftar Harga Bahan Baku'!A:B,2,0)</f>
        <v>220</v>
      </c>
      <c r="E14" s="20">
        <f t="shared" si="0"/>
        <v>3300</v>
      </c>
      <c r="F14" s="76">
        <f>SUM(E14:E17)</f>
        <v>4381.5789473684217</v>
      </c>
    </row>
    <row r="15" spans="1:7" x14ac:dyDescent="0.35">
      <c r="A15" s="15"/>
      <c r="B15" s="30" t="s">
        <v>64</v>
      </c>
      <c r="C15" s="19">
        <v>100</v>
      </c>
      <c r="D15" s="25">
        <f>VLOOKUP(B15,'Daftar Harga Bahan Baku'!A:B,2,0)</f>
        <v>0.31578947368421051</v>
      </c>
      <c r="E15" s="20">
        <f t="shared" si="0"/>
        <v>31.578947368421051</v>
      </c>
      <c r="F15" s="77"/>
    </row>
    <row r="16" spans="1:7" x14ac:dyDescent="0.35">
      <c r="A16" s="15"/>
      <c r="B16" s="30" t="s">
        <v>65</v>
      </c>
      <c r="C16" s="19">
        <v>0.25</v>
      </c>
      <c r="D16" s="25">
        <f>VLOOKUP(B16,'Daftar Harga Bahan Baku'!A:B,2,0)</f>
        <v>1000</v>
      </c>
      <c r="E16" s="20">
        <f t="shared" si="0"/>
        <v>250</v>
      </c>
      <c r="F16" s="77"/>
    </row>
    <row r="17" spans="1:6" x14ac:dyDescent="0.35">
      <c r="A17" s="15"/>
      <c r="B17" s="30" t="s">
        <v>67</v>
      </c>
      <c r="C17" s="19">
        <v>1</v>
      </c>
      <c r="D17" s="25">
        <f>VLOOKUP(B17,'Daftar Harga Bahan Baku'!A:B,2,0)</f>
        <v>800</v>
      </c>
      <c r="E17" s="20">
        <f t="shared" si="0"/>
        <v>800</v>
      </c>
      <c r="F17" s="78"/>
    </row>
    <row r="18" spans="1:6" x14ac:dyDescent="0.35">
      <c r="A18" s="21">
        <v>4</v>
      </c>
      <c r="B18" s="31" t="s">
        <v>36</v>
      </c>
      <c r="C18" s="34" t="s">
        <v>60</v>
      </c>
      <c r="D18" s="35" t="s">
        <v>61</v>
      </c>
      <c r="E18" s="36" t="s">
        <v>62</v>
      </c>
      <c r="F18" s="37" t="s">
        <v>63</v>
      </c>
    </row>
    <row r="19" spans="1:6" x14ac:dyDescent="0.35">
      <c r="A19" s="15"/>
      <c r="B19" s="30" t="s">
        <v>8</v>
      </c>
      <c r="C19" s="19">
        <v>15</v>
      </c>
      <c r="D19" s="25">
        <f>VLOOKUP(B19,'Daftar Harga Bahan Baku'!A:B,2,0)</f>
        <v>182</v>
      </c>
      <c r="E19" s="20">
        <f t="shared" si="0"/>
        <v>2730</v>
      </c>
      <c r="F19" s="76">
        <f>SUM(E19:E26)</f>
        <v>10096.613831089351</v>
      </c>
    </row>
    <row r="20" spans="1:6" x14ac:dyDescent="0.35">
      <c r="A20" s="15"/>
      <c r="B20" s="30" t="s">
        <v>12</v>
      </c>
      <c r="C20" s="19">
        <v>15</v>
      </c>
      <c r="D20" s="25">
        <f>VLOOKUP(B20,'Daftar Harga Bahan Baku'!A:B,2,0)</f>
        <v>22.5</v>
      </c>
      <c r="E20" s="20">
        <f t="shared" si="0"/>
        <v>337.5</v>
      </c>
      <c r="F20" s="77"/>
    </row>
    <row r="21" spans="1:6" x14ac:dyDescent="0.35">
      <c r="A21" s="15"/>
      <c r="B21" s="30" t="s">
        <v>14</v>
      </c>
      <c r="C21" s="19">
        <v>180</v>
      </c>
      <c r="D21" s="25">
        <f>VLOOKUP(B21,'Daftar Harga Bahan Baku'!A:B,2,0)</f>
        <v>17.441860465116278</v>
      </c>
      <c r="E21" s="20">
        <f t="shared" si="0"/>
        <v>3139.5348837209299</v>
      </c>
      <c r="F21" s="77"/>
    </row>
    <row r="22" spans="1:6" x14ac:dyDescent="0.35">
      <c r="A22" s="15"/>
      <c r="B22" s="30" t="s">
        <v>15</v>
      </c>
      <c r="C22" s="19">
        <v>12</v>
      </c>
      <c r="D22" s="25">
        <f>VLOOKUP(B22,'Daftar Harga Bahan Baku'!A:B,2,0)</f>
        <v>84</v>
      </c>
      <c r="E22" s="20">
        <f t="shared" si="0"/>
        <v>1008</v>
      </c>
      <c r="F22" s="77"/>
    </row>
    <row r="23" spans="1:6" x14ac:dyDescent="0.35">
      <c r="A23" s="15"/>
      <c r="B23" s="30" t="s">
        <v>28</v>
      </c>
      <c r="C23" s="19">
        <v>60</v>
      </c>
      <c r="D23" s="25">
        <f>VLOOKUP(B23,'Daftar Harga Bahan Baku'!A:B,2,0)</f>
        <v>30</v>
      </c>
      <c r="E23" s="20">
        <f t="shared" si="0"/>
        <v>1800</v>
      </c>
      <c r="F23" s="77"/>
    </row>
    <row r="24" spans="1:6" x14ac:dyDescent="0.35">
      <c r="A24" s="15"/>
      <c r="B24" s="30" t="s">
        <v>64</v>
      </c>
      <c r="C24" s="19">
        <v>100</v>
      </c>
      <c r="D24" s="25">
        <f>VLOOKUP(B24,'Daftar Harga Bahan Baku'!A:B,2,0)</f>
        <v>0.31578947368421051</v>
      </c>
      <c r="E24" s="20">
        <f t="shared" si="0"/>
        <v>31.578947368421051</v>
      </c>
      <c r="F24" s="77"/>
    </row>
    <row r="25" spans="1:6" x14ac:dyDescent="0.35">
      <c r="A25" s="15"/>
      <c r="B25" s="30" t="s">
        <v>65</v>
      </c>
      <c r="C25" s="19">
        <v>0.25</v>
      </c>
      <c r="D25" s="25">
        <f>VLOOKUP(B25,'Daftar Harga Bahan Baku'!A:B,2,0)</f>
        <v>1000</v>
      </c>
      <c r="E25" s="20">
        <f t="shared" si="0"/>
        <v>250</v>
      </c>
      <c r="F25" s="77"/>
    </row>
    <row r="26" spans="1:6" x14ac:dyDescent="0.35">
      <c r="A26" s="15"/>
      <c r="B26" s="30" t="s">
        <v>67</v>
      </c>
      <c r="C26" s="19">
        <v>1</v>
      </c>
      <c r="D26" s="25">
        <f>VLOOKUP(B26,'Daftar Harga Bahan Baku'!A:B,2,0)</f>
        <v>800</v>
      </c>
      <c r="E26" s="20">
        <f t="shared" si="0"/>
        <v>800</v>
      </c>
      <c r="F26" s="78"/>
    </row>
    <row r="27" spans="1:6" x14ac:dyDescent="0.35">
      <c r="A27" s="21">
        <v>5</v>
      </c>
      <c r="B27" s="31" t="s">
        <v>37</v>
      </c>
      <c r="C27" s="34" t="s">
        <v>60</v>
      </c>
      <c r="D27" s="35" t="s">
        <v>61</v>
      </c>
      <c r="E27" s="36" t="s">
        <v>62</v>
      </c>
      <c r="F27" s="37" t="s">
        <v>63</v>
      </c>
    </row>
    <row r="28" spans="1:6" x14ac:dyDescent="0.35">
      <c r="A28" s="15"/>
      <c r="B28" s="30" t="s">
        <v>8</v>
      </c>
      <c r="C28" s="19">
        <v>15</v>
      </c>
      <c r="D28" s="25">
        <f>VLOOKUP(B28,'Daftar Harga Bahan Baku'!A:B,2,0)</f>
        <v>182</v>
      </c>
      <c r="E28" s="20">
        <f t="shared" si="0"/>
        <v>2730</v>
      </c>
      <c r="F28" s="28">
        <f>SUM(E28:E34)</f>
        <v>7913.7649938800487</v>
      </c>
    </row>
    <row r="29" spans="1:6" x14ac:dyDescent="0.35">
      <c r="A29" s="15"/>
      <c r="B29" s="30" t="s">
        <v>12</v>
      </c>
      <c r="C29" s="19">
        <v>60</v>
      </c>
      <c r="D29" s="25">
        <f>VLOOKUP(B29,'Daftar Harga Bahan Baku'!A:B,2,0)</f>
        <v>22.5</v>
      </c>
      <c r="E29" s="20">
        <f t="shared" si="0"/>
        <v>1350</v>
      </c>
      <c r="F29" s="27"/>
    </row>
    <row r="30" spans="1:6" x14ac:dyDescent="0.35">
      <c r="A30" s="15"/>
      <c r="B30" s="30" t="s">
        <v>14</v>
      </c>
      <c r="C30" s="19">
        <v>100</v>
      </c>
      <c r="D30" s="25">
        <f>VLOOKUP(B30,'Daftar Harga Bahan Baku'!A:B,2,0)</f>
        <v>17.441860465116278</v>
      </c>
      <c r="E30" s="20">
        <f t="shared" si="0"/>
        <v>1744.1860465116279</v>
      </c>
      <c r="F30" s="27"/>
    </row>
    <row r="31" spans="1:6" x14ac:dyDescent="0.35">
      <c r="A31" s="15"/>
      <c r="B31" s="30" t="s">
        <v>15</v>
      </c>
      <c r="C31" s="19">
        <v>12</v>
      </c>
      <c r="D31" s="25">
        <f>VLOOKUP(B31,'Daftar Harga Bahan Baku'!A:B,2,0)</f>
        <v>84</v>
      </c>
      <c r="E31" s="20">
        <f t="shared" si="0"/>
        <v>1008</v>
      </c>
      <c r="F31" s="27"/>
    </row>
    <row r="32" spans="1:6" x14ac:dyDescent="0.35">
      <c r="A32" s="15"/>
      <c r="B32" s="30" t="s">
        <v>64</v>
      </c>
      <c r="C32" s="19">
        <v>100</v>
      </c>
      <c r="D32" s="25">
        <f>VLOOKUP(B32,'Daftar Harga Bahan Baku'!A:B,2,0)</f>
        <v>0.31578947368421051</v>
      </c>
      <c r="E32" s="20">
        <f t="shared" si="0"/>
        <v>31.578947368421051</v>
      </c>
      <c r="F32" s="27"/>
    </row>
    <row r="33" spans="1:6" x14ac:dyDescent="0.35">
      <c r="A33" s="15"/>
      <c r="B33" s="30" t="s">
        <v>65</v>
      </c>
      <c r="C33" s="19">
        <v>0.25</v>
      </c>
      <c r="D33" s="25">
        <f>VLOOKUP(B33,'Daftar Harga Bahan Baku'!A:B,2,0)</f>
        <v>1000</v>
      </c>
      <c r="E33" s="20">
        <f t="shared" si="0"/>
        <v>250</v>
      </c>
      <c r="F33" s="27"/>
    </row>
    <row r="34" spans="1:6" x14ac:dyDescent="0.35">
      <c r="A34" s="15"/>
      <c r="B34" s="30" t="s">
        <v>67</v>
      </c>
      <c r="C34" s="19">
        <v>1</v>
      </c>
      <c r="D34" s="25">
        <f>VLOOKUP(B34,'Daftar Harga Bahan Baku'!A:B,2,0)</f>
        <v>800</v>
      </c>
      <c r="E34" s="20">
        <f t="shared" si="0"/>
        <v>800</v>
      </c>
      <c r="F34" s="27"/>
    </row>
    <row r="35" spans="1:6" x14ac:dyDescent="0.35">
      <c r="A35" s="21">
        <v>6</v>
      </c>
      <c r="B35" s="31" t="s">
        <v>38</v>
      </c>
      <c r="C35" s="34" t="s">
        <v>60</v>
      </c>
      <c r="D35" s="35" t="s">
        <v>61</v>
      </c>
      <c r="E35" s="36" t="s">
        <v>62</v>
      </c>
      <c r="F35" s="37" t="s">
        <v>63</v>
      </c>
    </row>
    <row r="36" spans="1:6" x14ac:dyDescent="0.35">
      <c r="A36" s="15"/>
      <c r="B36" s="30" t="s">
        <v>8</v>
      </c>
      <c r="C36" s="19">
        <v>15</v>
      </c>
      <c r="D36" s="25">
        <f>VLOOKUP(B36,'Daftar Harga Bahan Baku'!A:B,2,0)</f>
        <v>182</v>
      </c>
      <c r="E36" s="20">
        <f t="shared" si="0"/>
        <v>2730</v>
      </c>
      <c r="F36" s="28">
        <f>SUM(E36:E41)</f>
        <v>6253.5789473684208</v>
      </c>
    </row>
    <row r="37" spans="1:6" x14ac:dyDescent="0.35">
      <c r="A37" s="15"/>
      <c r="B37" s="30" t="s">
        <v>12</v>
      </c>
      <c r="C37" s="19">
        <v>60</v>
      </c>
      <c r="D37" s="25">
        <f>VLOOKUP(B37,'Daftar Harga Bahan Baku'!A:B,2,0)</f>
        <v>22.5</v>
      </c>
      <c r="E37" s="20">
        <f t="shared" si="0"/>
        <v>1350</v>
      </c>
      <c r="F37" s="27"/>
    </row>
    <row r="38" spans="1:6" x14ac:dyDescent="0.35">
      <c r="A38" s="15"/>
      <c r="B38" s="30" t="s">
        <v>15</v>
      </c>
      <c r="C38" s="19">
        <v>13</v>
      </c>
      <c r="D38" s="25">
        <f>VLOOKUP(B38,'Daftar Harga Bahan Baku'!A:B,2,0)</f>
        <v>84</v>
      </c>
      <c r="E38" s="20">
        <f t="shared" si="0"/>
        <v>1092</v>
      </c>
      <c r="F38" s="27"/>
    </row>
    <row r="39" spans="1:6" x14ac:dyDescent="0.35">
      <c r="A39" s="15"/>
      <c r="B39" s="30" t="s">
        <v>64</v>
      </c>
      <c r="C39" s="19">
        <v>100</v>
      </c>
      <c r="D39" s="25">
        <f>VLOOKUP(B39,'Daftar Harga Bahan Baku'!A:B,2,0)</f>
        <v>0.31578947368421051</v>
      </c>
      <c r="E39" s="20">
        <f t="shared" si="0"/>
        <v>31.578947368421051</v>
      </c>
      <c r="F39" s="27"/>
    </row>
    <row r="40" spans="1:6" x14ac:dyDescent="0.35">
      <c r="A40" s="15"/>
      <c r="B40" s="30" t="s">
        <v>65</v>
      </c>
      <c r="C40" s="19">
        <v>0.25</v>
      </c>
      <c r="D40" s="25">
        <f>VLOOKUP(B40,'Daftar Harga Bahan Baku'!A:B,2,0)</f>
        <v>1000</v>
      </c>
      <c r="E40" s="20">
        <f t="shared" si="0"/>
        <v>250</v>
      </c>
      <c r="F40" s="27"/>
    </row>
    <row r="41" spans="1:6" x14ac:dyDescent="0.35">
      <c r="A41" s="15"/>
      <c r="B41" s="30" t="s">
        <v>67</v>
      </c>
      <c r="C41" s="19">
        <v>1</v>
      </c>
      <c r="D41" s="25">
        <f>VLOOKUP(B41,'Daftar Harga Bahan Baku'!A:B,2,0)</f>
        <v>800</v>
      </c>
      <c r="E41" s="20">
        <f t="shared" si="0"/>
        <v>800</v>
      </c>
      <c r="F41" s="27"/>
    </row>
    <row r="42" spans="1:6" x14ac:dyDescent="0.35">
      <c r="A42" s="21">
        <v>7</v>
      </c>
      <c r="B42" s="31" t="s">
        <v>39</v>
      </c>
      <c r="C42" s="34" t="s">
        <v>60</v>
      </c>
      <c r="D42" s="35" t="s">
        <v>61</v>
      </c>
      <c r="E42" s="36" t="s">
        <v>62</v>
      </c>
      <c r="F42" s="37" t="s">
        <v>63</v>
      </c>
    </row>
    <row r="43" spans="1:6" x14ac:dyDescent="0.35">
      <c r="A43" s="15"/>
      <c r="B43" s="30" t="s">
        <v>8</v>
      </c>
      <c r="C43" s="19">
        <v>15</v>
      </c>
      <c r="D43" s="25">
        <f>VLOOKUP(B43,'Daftar Harga Bahan Baku'!A:B,2,0)</f>
        <v>182</v>
      </c>
      <c r="E43" s="20">
        <f t="shared" si="0"/>
        <v>2730</v>
      </c>
      <c r="F43" s="28">
        <f>SUM(E43:E47)</f>
        <v>5161.5789473684208</v>
      </c>
    </row>
    <row r="44" spans="1:6" x14ac:dyDescent="0.35">
      <c r="A44" s="15"/>
      <c r="B44" s="30" t="s">
        <v>12</v>
      </c>
      <c r="C44" s="19">
        <v>60</v>
      </c>
      <c r="D44" s="25">
        <f>VLOOKUP(B44,'Daftar Harga Bahan Baku'!A:B,2,0)</f>
        <v>22.5</v>
      </c>
      <c r="E44" s="20">
        <f t="shared" si="0"/>
        <v>1350</v>
      </c>
      <c r="F44" s="27"/>
    </row>
    <row r="45" spans="1:6" x14ac:dyDescent="0.35">
      <c r="A45" s="15"/>
      <c r="B45" s="30" t="s">
        <v>64</v>
      </c>
      <c r="C45" s="19">
        <v>100</v>
      </c>
      <c r="D45" s="25">
        <f>VLOOKUP(B45,'Daftar Harga Bahan Baku'!A:B,2,0)</f>
        <v>0.31578947368421051</v>
      </c>
      <c r="E45" s="20">
        <f t="shared" si="0"/>
        <v>31.578947368421051</v>
      </c>
      <c r="F45" s="27"/>
    </row>
    <row r="46" spans="1:6" x14ac:dyDescent="0.35">
      <c r="A46" s="15"/>
      <c r="B46" s="30" t="s">
        <v>65</v>
      </c>
      <c r="C46" s="19">
        <v>0.25</v>
      </c>
      <c r="D46" s="25">
        <f>VLOOKUP(B46,'Daftar Harga Bahan Baku'!A:B,2,0)</f>
        <v>1000</v>
      </c>
      <c r="E46" s="20">
        <f t="shared" si="0"/>
        <v>250</v>
      </c>
      <c r="F46" s="27"/>
    </row>
    <row r="47" spans="1:6" x14ac:dyDescent="0.35">
      <c r="A47" s="15"/>
      <c r="B47" s="30" t="s">
        <v>67</v>
      </c>
      <c r="C47" s="19">
        <v>1</v>
      </c>
      <c r="D47" s="25">
        <f>VLOOKUP(B47,'Daftar Harga Bahan Baku'!A:B,2,0)</f>
        <v>800</v>
      </c>
      <c r="E47" s="20">
        <f t="shared" si="0"/>
        <v>800</v>
      </c>
      <c r="F47" s="27"/>
    </row>
    <row r="48" spans="1:6" x14ac:dyDescent="0.35">
      <c r="A48" s="21">
        <v>8</v>
      </c>
      <c r="B48" s="31" t="s">
        <v>40</v>
      </c>
      <c r="C48" s="34" t="s">
        <v>60</v>
      </c>
      <c r="D48" s="35" t="s">
        <v>61</v>
      </c>
      <c r="E48" s="36" t="s">
        <v>62</v>
      </c>
      <c r="F48" s="37" t="s">
        <v>63</v>
      </c>
    </row>
    <row r="49" spans="1:6" x14ac:dyDescent="0.35">
      <c r="A49" s="15"/>
      <c r="B49" s="30" t="s">
        <v>8</v>
      </c>
      <c r="C49" s="19">
        <v>15</v>
      </c>
      <c r="D49" s="25">
        <f>VLOOKUP(B49,'Daftar Harga Bahan Baku'!A:B,2,0)</f>
        <v>182</v>
      </c>
      <c r="E49" s="20">
        <f t="shared" si="0"/>
        <v>2730</v>
      </c>
      <c r="F49" s="28">
        <f>SUM(E49:E55)</f>
        <v>8853.8506731946145</v>
      </c>
    </row>
    <row r="50" spans="1:6" x14ac:dyDescent="0.35">
      <c r="A50" s="15"/>
      <c r="B50" s="30" t="s">
        <v>14</v>
      </c>
      <c r="C50" s="19">
        <v>180</v>
      </c>
      <c r="D50" s="25">
        <f>VLOOKUP(B50,'Daftar Harga Bahan Baku'!A:B,2,0)</f>
        <v>17.441860465116278</v>
      </c>
      <c r="E50" s="20">
        <f t="shared" si="0"/>
        <v>3139.5348837209299</v>
      </c>
      <c r="F50" s="27"/>
    </row>
    <row r="51" spans="1:6" x14ac:dyDescent="0.35">
      <c r="A51" s="15"/>
      <c r="B51" s="30" t="s">
        <v>15</v>
      </c>
      <c r="C51" s="19">
        <v>12</v>
      </c>
      <c r="D51" s="25">
        <f>VLOOKUP(B51,'Daftar Harga Bahan Baku'!A:B,2,0)</f>
        <v>84</v>
      </c>
      <c r="E51" s="20">
        <f t="shared" si="0"/>
        <v>1008</v>
      </c>
      <c r="F51" s="27"/>
    </row>
    <row r="52" spans="1:6" x14ac:dyDescent="0.35">
      <c r="A52" s="15"/>
      <c r="B52" s="30" t="s">
        <v>16</v>
      </c>
      <c r="C52" s="19">
        <v>20</v>
      </c>
      <c r="D52" s="25">
        <f>VLOOKUP(B52,'Daftar Harga Bahan Baku'!A:B,2,0)</f>
        <v>44.736842105263158</v>
      </c>
      <c r="E52" s="20">
        <f t="shared" si="0"/>
        <v>894.73684210526312</v>
      </c>
      <c r="F52" s="27"/>
    </row>
    <row r="53" spans="1:6" x14ac:dyDescent="0.35">
      <c r="A53" s="15"/>
      <c r="B53" s="30" t="s">
        <v>64</v>
      </c>
      <c r="C53" s="19">
        <v>100</v>
      </c>
      <c r="D53" s="25">
        <f>VLOOKUP(B53,'Daftar Harga Bahan Baku'!A:B,2,0)</f>
        <v>0.31578947368421051</v>
      </c>
      <c r="E53" s="20">
        <f t="shared" si="0"/>
        <v>31.578947368421051</v>
      </c>
      <c r="F53" s="27"/>
    </row>
    <row r="54" spans="1:6" x14ac:dyDescent="0.35">
      <c r="A54" s="15"/>
      <c r="B54" s="30" t="s">
        <v>65</v>
      </c>
      <c r="C54" s="19">
        <v>0.25</v>
      </c>
      <c r="D54" s="25">
        <f>VLOOKUP(B54,'Daftar Harga Bahan Baku'!A:B,2,0)</f>
        <v>1000</v>
      </c>
      <c r="E54" s="20">
        <f t="shared" si="0"/>
        <v>250</v>
      </c>
      <c r="F54" s="27"/>
    </row>
    <row r="55" spans="1:6" x14ac:dyDescent="0.35">
      <c r="A55" s="15"/>
      <c r="B55" s="30" t="s">
        <v>67</v>
      </c>
      <c r="C55" s="19">
        <v>1</v>
      </c>
      <c r="D55" s="25">
        <f>VLOOKUP(B55,'Daftar Harga Bahan Baku'!A:B,2,0)</f>
        <v>800</v>
      </c>
      <c r="E55" s="20">
        <f t="shared" si="0"/>
        <v>800</v>
      </c>
      <c r="F55" s="27"/>
    </row>
    <row r="56" spans="1:6" x14ac:dyDescent="0.35">
      <c r="A56" s="21">
        <v>9</v>
      </c>
      <c r="B56" s="31" t="s">
        <v>41</v>
      </c>
      <c r="C56" s="34" t="s">
        <v>60</v>
      </c>
      <c r="D56" s="35" t="s">
        <v>61</v>
      </c>
      <c r="E56" s="36" t="s">
        <v>62</v>
      </c>
      <c r="F56" s="37" t="s">
        <v>63</v>
      </c>
    </row>
    <row r="57" spans="1:6" x14ac:dyDescent="0.35">
      <c r="A57" s="15"/>
      <c r="B57" s="30" t="s">
        <v>8</v>
      </c>
      <c r="C57" s="19">
        <v>15</v>
      </c>
      <c r="D57" s="25">
        <f>VLOOKUP(B57,'Daftar Harga Bahan Baku'!A:B,2,0)</f>
        <v>182</v>
      </c>
      <c r="E57" s="20">
        <f t="shared" si="0"/>
        <v>2730</v>
      </c>
      <c r="F57" s="28">
        <f>SUM(E57:E65)</f>
        <v>13266.835169318647</v>
      </c>
    </row>
    <row r="58" spans="1:6" x14ac:dyDescent="0.35">
      <c r="A58" s="15"/>
      <c r="B58" s="30" t="s">
        <v>12</v>
      </c>
      <c r="C58" s="19">
        <v>30</v>
      </c>
      <c r="D58" s="25">
        <f>VLOOKUP(B58,'Daftar Harga Bahan Baku'!A:B,2,0)</f>
        <v>22.5</v>
      </c>
      <c r="E58" s="20">
        <f t="shared" si="0"/>
        <v>675</v>
      </c>
      <c r="F58" s="28"/>
    </row>
    <row r="59" spans="1:6" x14ac:dyDescent="0.35">
      <c r="A59" s="15"/>
      <c r="B59" s="30" t="s">
        <v>14</v>
      </c>
      <c r="C59" s="19">
        <v>100</v>
      </c>
      <c r="D59" s="25">
        <f>VLOOKUP(B59,'Daftar Harga Bahan Baku'!A:B,2,0)</f>
        <v>17.441860465116278</v>
      </c>
      <c r="E59" s="20">
        <f t="shared" si="0"/>
        <v>1744.1860465116279</v>
      </c>
      <c r="F59" s="28"/>
    </row>
    <row r="60" spans="1:6" x14ac:dyDescent="0.35">
      <c r="A60" s="15"/>
      <c r="B60" s="30" t="s">
        <v>15</v>
      </c>
      <c r="C60" s="19">
        <v>12</v>
      </c>
      <c r="D60" s="25">
        <f>VLOOKUP(B60,'Daftar Harga Bahan Baku'!A:B,2,0)</f>
        <v>84</v>
      </c>
      <c r="E60" s="20">
        <f t="shared" si="0"/>
        <v>1008</v>
      </c>
      <c r="F60" s="28"/>
    </row>
    <row r="61" spans="1:6" x14ac:dyDescent="0.35">
      <c r="A61" s="15"/>
      <c r="B61" s="30" t="s">
        <v>16</v>
      </c>
      <c r="C61" s="19">
        <v>20</v>
      </c>
      <c r="D61" s="25">
        <f>VLOOKUP(B61,'Daftar Harga Bahan Baku'!A:B,2,0)</f>
        <v>44.736842105263158</v>
      </c>
      <c r="E61" s="20">
        <f t="shared" si="0"/>
        <v>894.73684210526312</v>
      </c>
      <c r="F61" s="28"/>
    </row>
    <row r="62" spans="1:6" x14ac:dyDescent="0.35">
      <c r="A62" s="15"/>
      <c r="B62" s="30" t="s">
        <v>23</v>
      </c>
      <c r="C62" s="19">
        <v>35</v>
      </c>
      <c r="D62" s="25">
        <f>VLOOKUP(B62,'Daftar Harga Bahan Baku'!A:B,2,0)</f>
        <v>146.66666666666666</v>
      </c>
      <c r="E62" s="20">
        <f t="shared" si="0"/>
        <v>5133.333333333333</v>
      </c>
      <c r="F62" s="28"/>
    </row>
    <row r="63" spans="1:6" x14ac:dyDescent="0.35">
      <c r="A63" s="15"/>
      <c r="B63" s="30" t="s">
        <v>64</v>
      </c>
      <c r="C63" s="19">
        <v>100</v>
      </c>
      <c r="D63" s="25">
        <f>VLOOKUP(B63,'Daftar Harga Bahan Baku'!A:B,2,0)</f>
        <v>0.31578947368421051</v>
      </c>
      <c r="E63" s="20">
        <f t="shared" si="0"/>
        <v>31.578947368421051</v>
      </c>
      <c r="F63" s="28"/>
    </row>
    <row r="64" spans="1:6" x14ac:dyDescent="0.35">
      <c r="A64" s="15"/>
      <c r="B64" s="30" t="s">
        <v>65</v>
      </c>
      <c r="C64" s="19">
        <v>0.25</v>
      </c>
      <c r="D64" s="25">
        <f>VLOOKUP(B64,'Daftar Harga Bahan Baku'!A:B,2,0)</f>
        <v>1000</v>
      </c>
      <c r="E64" s="20">
        <f t="shared" si="0"/>
        <v>250</v>
      </c>
      <c r="F64" s="28"/>
    </row>
    <row r="65" spans="1:6" x14ac:dyDescent="0.35">
      <c r="A65" s="15"/>
      <c r="B65" s="30" t="s">
        <v>67</v>
      </c>
      <c r="C65" s="38">
        <v>1</v>
      </c>
      <c r="D65" s="25">
        <f>VLOOKUP(B65,'Daftar Harga Bahan Baku'!A:B,2,0)</f>
        <v>800</v>
      </c>
      <c r="E65" s="20">
        <f t="shared" si="0"/>
        <v>800</v>
      </c>
      <c r="F65" s="28"/>
    </row>
    <row r="66" spans="1:6" x14ac:dyDescent="0.35">
      <c r="A66" s="21">
        <v>10</v>
      </c>
      <c r="B66" s="31" t="s">
        <v>42</v>
      </c>
      <c r="C66" s="34" t="s">
        <v>60</v>
      </c>
      <c r="D66" s="35" t="s">
        <v>61</v>
      </c>
      <c r="E66" s="36" t="s">
        <v>62</v>
      </c>
      <c r="F66" s="37" t="s">
        <v>63</v>
      </c>
    </row>
    <row r="67" spans="1:6" x14ac:dyDescent="0.35">
      <c r="A67" s="15"/>
      <c r="B67" s="30" t="s">
        <v>8</v>
      </c>
      <c r="C67" s="19">
        <v>15</v>
      </c>
      <c r="D67" s="25">
        <f>VLOOKUP(B67,'Daftar Harga Bahan Baku'!A:B,2,0)</f>
        <v>182</v>
      </c>
      <c r="E67" s="20">
        <f t="shared" si="0"/>
        <v>2730</v>
      </c>
      <c r="F67" s="28">
        <f>SUM(E67:E73)</f>
        <v>11126.26499388005</v>
      </c>
    </row>
    <row r="68" spans="1:6" x14ac:dyDescent="0.35">
      <c r="A68" s="15"/>
      <c r="B68" s="30" t="s">
        <v>12</v>
      </c>
      <c r="C68" s="19">
        <v>30</v>
      </c>
      <c r="D68" s="25">
        <f>VLOOKUP(B68,'Daftar Harga Bahan Baku'!A:B,2,0)</f>
        <v>22.5</v>
      </c>
      <c r="E68" s="20">
        <f t="shared" si="0"/>
        <v>675</v>
      </c>
      <c r="F68" s="28"/>
    </row>
    <row r="69" spans="1:6" x14ac:dyDescent="0.35">
      <c r="A69" s="15"/>
      <c r="B69" s="30" t="s">
        <v>14</v>
      </c>
      <c r="C69" s="19">
        <v>100</v>
      </c>
      <c r="D69" s="25">
        <f>VLOOKUP(B69,'Daftar Harga Bahan Baku'!A:B,2,0)</f>
        <v>17.441860465116278</v>
      </c>
      <c r="E69" s="20">
        <f t="shared" ref="E69:E131" si="2">C69*D69</f>
        <v>1744.1860465116279</v>
      </c>
      <c r="F69" s="28"/>
    </row>
    <row r="70" spans="1:6" x14ac:dyDescent="0.35">
      <c r="A70" s="15"/>
      <c r="B70" s="30" t="s">
        <v>15</v>
      </c>
      <c r="C70" s="19">
        <v>12</v>
      </c>
      <c r="D70" s="25">
        <f>VLOOKUP(B70,'Daftar Harga Bahan Baku'!A:B,2,0)</f>
        <v>84</v>
      </c>
      <c r="E70" s="20">
        <f t="shared" si="2"/>
        <v>1008</v>
      </c>
      <c r="F70" s="28"/>
    </row>
    <row r="71" spans="1:6" x14ac:dyDescent="0.35">
      <c r="A71" s="15"/>
      <c r="B71" s="30" t="s">
        <v>17</v>
      </c>
      <c r="C71" s="19">
        <v>25</v>
      </c>
      <c r="D71" s="25">
        <f>VLOOKUP(B71,'Daftar Harga Bahan Baku'!A:B,2,0)</f>
        <v>187.5</v>
      </c>
      <c r="E71" s="20">
        <f t="shared" si="2"/>
        <v>4687.5</v>
      </c>
      <c r="F71" s="28"/>
    </row>
    <row r="72" spans="1:6" x14ac:dyDescent="0.35">
      <c r="A72" s="15"/>
      <c r="B72" s="30" t="s">
        <v>64</v>
      </c>
      <c r="C72" s="19">
        <v>100</v>
      </c>
      <c r="D72" s="25">
        <f>VLOOKUP(B72,'Daftar Harga Bahan Baku'!A:B,2,0)</f>
        <v>0.31578947368421051</v>
      </c>
      <c r="E72" s="20">
        <f t="shared" si="2"/>
        <v>31.578947368421051</v>
      </c>
      <c r="F72" s="28"/>
    </row>
    <row r="73" spans="1:6" x14ac:dyDescent="0.35">
      <c r="A73" s="15"/>
      <c r="B73" s="30" t="s">
        <v>65</v>
      </c>
      <c r="C73" s="19">
        <v>0.25</v>
      </c>
      <c r="D73" s="25">
        <f>VLOOKUP(B73,'Daftar Harga Bahan Baku'!A:B,2,0)</f>
        <v>1000</v>
      </c>
      <c r="E73" s="20">
        <f t="shared" si="2"/>
        <v>250</v>
      </c>
      <c r="F73" s="28"/>
    </row>
    <row r="74" spans="1:6" x14ac:dyDescent="0.35">
      <c r="A74" s="15"/>
      <c r="B74" s="30" t="s">
        <v>67</v>
      </c>
      <c r="C74" s="19">
        <v>1</v>
      </c>
      <c r="D74" s="25">
        <f>VLOOKUP(B74,'Daftar Harga Bahan Baku'!A:B,2,0)</f>
        <v>800</v>
      </c>
      <c r="E74" s="20">
        <f t="shared" si="2"/>
        <v>800</v>
      </c>
      <c r="F74" s="28"/>
    </row>
    <row r="75" spans="1:6" x14ac:dyDescent="0.35">
      <c r="A75" s="21">
        <v>11</v>
      </c>
      <c r="B75" s="31" t="s">
        <v>43</v>
      </c>
      <c r="C75" s="34" t="s">
        <v>60</v>
      </c>
      <c r="D75" s="35" t="s">
        <v>61</v>
      </c>
      <c r="E75" s="36" t="s">
        <v>62</v>
      </c>
      <c r="F75" s="37" t="s">
        <v>63</v>
      </c>
    </row>
    <row r="76" spans="1:6" x14ac:dyDescent="0.35">
      <c r="A76" s="15"/>
      <c r="B76" s="30" t="s">
        <v>8</v>
      </c>
      <c r="C76" s="4">
        <v>15</v>
      </c>
      <c r="D76" s="25">
        <f>VLOOKUP(B76,'Daftar Harga Bahan Baku'!A:B,2,0)</f>
        <v>182</v>
      </c>
      <c r="E76" s="20">
        <f t="shared" si="2"/>
        <v>2730</v>
      </c>
      <c r="F76" s="28">
        <f>SUM(E76:E84)</f>
        <v>11800.168502651979</v>
      </c>
    </row>
    <row r="77" spans="1:6" x14ac:dyDescent="0.35">
      <c r="A77" s="15"/>
      <c r="B77" s="30" t="s">
        <v>12</v>
      </c>
      <c r="C77" s="4">
        <v>30</v>
      </c>
      <c r="D77" s="25">
        <f>VLOOKUP(B77,'Daftar Harga Bahan Baku'!A:B,2,0)</f>
        <v>22.5</v>
      </c>
      <c r="E77" s="20">
        <f t="shared" si="2"/>
        <v>675</v>
      </c>
      <c r="F77" s="28"/>
    </row>
    <row r="78" spans="1:6" x14ac:dyDescent="0.35">
      <c r="A78" s="15"/>
      <c r="B78" s="30" t="s">
        <v>14</v>
      </c>
      <c r="C78" s="4">
        <v>100</v>
      </c>
      <c r="D78" s="25">
        <f>VLOOKUP(B78,'Daftar Harga Bahan Baku'!A:B,2,0)</f>
        <v>17.441860465116278</v>
      </c>
      <c r="E78" s="20">
        <f t="shared" si="2"/>
        <v>1744.1860465116279</v>
      </c>
      <c r="F78" s="28"/>
    </row>
    <row r="79" spans="1:6" x14ac:dyDescent="0.35">
      <c r="A79" s="15"/>
      <c r="B79" s="30" t="s">
        <v>15</v>
      </c>
      <c r="C79" s="4">
        <v>12</v>
      </c>
      <c r="D79" s="25">
        <f>VLOOKUP(B79,'Daftar Harga Bahan Baku'!A:B,2,0)</f>
        <v>84</v>
      </c>
      <c r="E79" s="20">
        <f t="shared" si="2"/>
        <v>1008</v>
      </c>
      <c r="F79" s="28"/>
    </row>
    <row r="80" spans="1:6" x14ac:dyDescent="0.35">
      <c r="A80" s="15"/>
      <c r="B80" s="30" t="s">
        <v>16</v>
      </c>
      <c r="C80" s="4">
        <v>20</v>
      </c>
      <c r="D80" s="25">
        <f>VLOOKUP(B80,'Daftar Harga Bahan Baku'!A:B,2,0)</f>
        <v>44.736842105263158</v>
      </c>
      <c r="E80" s="20">
        <f t="shared" si="2"/>
        <v>894.73684210526312</v>
      </c>
      <c r="F80" s="28"/>
    </row>
    <row r="81" spans="1:6" x14ac:dyDescent="0.35">
      <c r="A81" s="15"/>
      <c r="B81" s="30" t="s">
        <v>19</v>
      </c>
      <c r="C81" s="4">
        <v>25</v>
      </c>
      <c r="D81" s="25">
        <f>VLOOKUP(B81,'Daftar Harga Bahan Baku'!A:B,2,0)</f>
        <v>146.66666666666666</v>
      </c>
      <c r="E81" s="20">
        <f t="shared" si="2"/>
        <v>3666.6666666666665</v>
      </c>
      <c r="F81" s="28"/>
    </row>
    <row r="82" spans="1:6" x14ac:dyDescent="0.35">
      <c r="A82" s="15"/>
      <c r="B82" s="30" t="s">
        <v>64</v>
      </c>
      <c r="C82" s="9">
        <v>100</v>
      </c>
      <c r="D82" s="25">
        <f>VLOOKUP(B82,'Daftar Harga Bahan Baku'!A:B,2,0)</f>
        <v>0.31578947368421051</v>
      </c>
      <c r="E82" s="20">
        <f t="shared" si="2"/>
        <v>31.578947368421051</v>
      </c>
      <c r="F82" s="28"/>
    </row>
    <row r="83" spans="1:6" x14ac:dyDescent="0.35">
      <c r="A83" s="15"/>
      <c r="B83" s="30" t="s">
        <v>65</v>
      </c>
      <c r="C83" s="6">
        <v>0.25</v>
      </c>
      <c r="D83" s="25">
        <f>VLOOKUP(B83,'Daftar Harga Bahan Baku'!A:B,2,0)</f>
        <v>1000</v>
      </c>
      <c r="E83" s="20">
        <f t="shared" si="2"/>
        <v>250</v>
      </c>
      <c r="F83" s="28"/>
    </row>
    <row r="84" spans="1:6" x14ac:dyDescent="0.35">
      <c r="A84" s="15"/>
      <c r="B84" s="30" t="s">
        <v>67</v>
      </c>
      <c r="C84" s="4">
        <v>1</v>
      </c>
      <c r="D84" s="25">
        <f>VLOOKUP(B84,'Daftar Harga Bahan Baku'!A:B,2,0)</f>
        <v>800</v>
      </c>
      <c r="E84" s="20">
        <f t="shared" si="2"/>
        <v>800</v>
      </c>
      <c r="F84" s="28"/>
    </row>
    <row r="85" spans="1:6" x14ac:dyDescent="0.35">
      <c r="A85" s="21">
        <v>12</v>
      </c>
      <c r="B85" s="31" t="s">
        <v>44</v>
      </c>
      <c r="C85" s="34" t="s">
        <v>60</v>
      </c>
      <c r="D85" s="35" t="s">
        <v>61</v>
      </c>
      <c r="E85" s="36" t="s">
        <v>62</v>
      </c>
      <c r="F85" s="37" t="s">
        <v>63</v>
      </c>
    </row>
    <row r="86" spans="1:6" x14ac:dyDescent="0.35">
      <c r="A86" s="15"/>
      <c r="B86" s="30" t="s">
        <v>8</v>
      </c>
      <c r="C86" s="4">
        <v>15</v>
      </c>
      <c r="D86" s="25">
        <f>VLOOKUP(B86,'Daftar Harga Bahan Baku'!A:B,2,0)</f>
        <v>182</v>
      </c>
      <c r="E86" s="20">
        <f t="shared" si="2"/>
        <v>2730</v>
      </c>
      <c r="F86" s="28">
        <f>SUM(E86:E94)</f>
        <v>13758.501835985313</v>
      </c>
    </row>
    <row r="87" spans="1:6" x14ac:dyDescent="0.35">
      <c r="A87" s="15"/>
      <c r="B87" s="30" t="s">
        <v>12</v>
      </c>
      <c r="C87" s="4">
        <v>30</v>
      </c>
      <c r="D87" s="25">
        <f>VLOOKUP(B87,'Daftar Harga Bahan Baku'!A:B,2,0)</f>
        <v>22.5</v>
      </c>
      <c r="E87" s="20">
        <f t="shared" si="2"/>
        <v>675</v>
      </c>
      <c r="F87" s="28"/>
    </row>
    <row r="88" spans="1:6" x14ac:dyDescent="0.35">
      <c r="A88" s="15"/>
      <c r="B88" s="30" t="s">
        <v>14</v>
      </c>
      <c r="C88" s="4">
        <v>100</v>
      </c>
      <c r="D88" s="25">
        <f>VLOOKUP(B88,'Daftar Harga Bahan Baku'!A:B,2,0)</f>
        <v>17.441860465116278</v>
      </c>
      <c r="E88" s="20">
        <f t="shared" si="2"/>
        <v>1744.1860465116279</v>
      </c>
      <c r="F88" s="28"/>
    </row>
    <row r="89" spans="1:6" x14ac:dyDescent="0.35">
      <c r="A89" s="15"/>
      <c r="B89" s="30" t="s">
        <v>15</v>
      </c>
      <c r="C89" s="4">
        <v>12</v>
      </c>
      <c r="D89" s="25">
        <f>VLOOKUP(B89,'Daftar Harga Bahan Baku'!A:B,2,0)</f>
        <v>84</v>
      </c>
      <c r="E89" s="20">
        <f t="shared" si="2"/>
        <v>1008</v>
      </c>
      <c r="F89" s="28"/>
    </row>
    <row r="90" spans="1:6" x14ac:dyDescent="0.35">
      <c r="A90" s="15"/>
      <c r="B90" s="30" t="s">
        <v>16</v>
      </c>
      <c r="C90" s="4">
        <v>20</v>
      </c>
      <c r="D90" s="25">
        <f>VLOOKUP(B90,'Daftar Harga Bahan Baku'!A:B,2,0)</f>
        <v>44.736842105263158</v>
      </c>
      <c r="E90" s="20">
        <f t="shared" si="2"/>
        <v>894.73684210526312</v>
      </c>
      <c r="F90" s="28"/>
    </row>
    <row r="91" spans="1:6" x14ac:dyDescent="0.35">
      <c r="A91" s="15"/>
      <c r="B91" s="30" t="s">
        <v>20</v>
      </c>
      <c r="C91" s="4">
        <v>25</v>
      </c>
      <c r="D91" s="25">
        <f>VLOOKUP(B91,'Daftar Harga Bahan Baku'!A:B,2,0)</f>
        <v>225</v>
      </c>
      <c r="E91" s="20">
        <f t="shared" si="2"/>
        <v>5625</v>
      </c>
      <c r="F91" s="28"/>
    </row>
    <row r="92" spans="1:6" x14ac:dyDescent="0.35">
      <c r="A92" s="15"/>
      <c r="B92" s="30" t="s">
        <v>64</v>
      </c>
      <c r="C92" s="9">
        <v>100</v>
      </c>
      <c r="D92" s="25">
        <f>VLOOKUP(B92,'Daftar Harga Bahan Baku'!A:B,2,0)</f>
        <v>0.31578947368421051</v>
      </c>
      <c r="E92" s="20">
        <f t="shared" si="2"/>
        <v>31.578947368421051</v>
      </c>
      <c r="F92" s="28"/>
    </row>
    <row r="93" spans="1:6" x14ac:dyDescent="0.35">
      <c r="A93" s="15"/>
      <c r="B93" s="30" t="s">
        <v>65</v>
      </c>
      <c r="C93" s="6">
        <v>0.25</v>
      </c>
      <c r="D93" s="25">
        <f>VLOOKUP(B93,'Daftar Harga Bahan Baku'!A:B,2,0)</f>
        <v>1000</v>
      </c>
      <c r="E93" s="20">
        <f t="shared" si="2"/>
        <v>250</v>
      </c>
      <c r="F93" s="28"/>
    </row>
    <row r="94" spans="1:6" x14ac:dyDescent="0.35">
      <c r="A94" s="15"/>
      <c r="B94" s="30" t="s">
        <v>67</v>
      </c>
      <c r="C94" s="4">
        <v>1</v>
      </c>
      <c r="D94" s="25">
        <f>VLOOKUP(B94,'Daftar Harga Bahan Baku'!A:B,2,0)</f>
        <v>800</v>
      </c>
      <c r="E94" s="20">
        <f t="shared" si="2"/>
        <v>800</v>
      </c>
      <c r="F94" s="28"/>
    </row>
    <row r="95" spans="1:6" x14ac:dyDescent="0.35">
      <c r="A95" s="21">
        <v>13</v>
      </c>
      <c r="B95" s="31" t="s">
        <v>45</v>
      </c>
      <c r="C95" s="34" t="s">
        <v>60</v>
      </c>
      <c r="D95" s="35" t="s">
        <v>61</v>
      </c>
      <c r="E95" s="36" t="s">
        <v>62</v>
      </c>
      <c r="F95" s="37" t="s">
        <v>63</v>
      </c>
    </row>
    <row r="96" spans="1:6" x14ac:dyDescent="0.35">
      <c r="A96" s="15"/>
      <c r="B96" s="30" t="s">
        <v>8</v>
      </c>
      <c r="C96" s="4">
        <v>15</v>
      </c>
      <c r="D96" s="25">
        <f>VLOOKUP(B96,'Daftar Harga Bahan Baku'!A:B,2,0)</f>
        <v>182</v>
      </c>
      <c r="E96" s="20">
        <f t="shared" si="2"/>
        <v>2730</v>
      </c>
      <c r="F96" s="28">
        <f>SUM(E96:E105)</f>
        <v>18550.168502651977</v>
      </c>
    </row>
    <row r="97" spans="1:6" x14ac:dyDescent="0.35">
      <c r="A97" s="15"/>
      <c r="B97" s="30" t="s">
        <v>12</v>
      </c>
      <c r="C97" s="4">
        <v>30</v>
      </c>
      <c r="D97" s="25">
        <f>VLOOKUP(B97,'Daftar Harga Bahan Baku'!A:B,2,0)</f>
        <v>22.5</v>
      </c>
      <c r="E97" s="20">
        <f t="shared" si="2"/>
        <v>675</v>
      </c>
      <c r="F97" s="28"/>
    </row>
    <row r="98" spans="1:6" x14ac:dyDescent="0.35">
      <c r="A98" s="15"/>
      <c r="B98" s="30" t="s">
        <v>14</v>
      </c>
      <c r="C98" s="4">
        <v>100</v>
      </c>
      <c r="D98" s="25">
        <f>VLOOKUP(B98,'Daftar Harga Bahan Baku'!A:B,2,0)</f>
        <v>17.441860465116278</v>
      </c>
      <c r="E98" s="20">
        <f t="shared" si="2"/>
        <v>1744.1860465116279</v>
      </c>
      <c r="F98" s="28"/>
    </row>
    <row r="99" spans="1:6" x14ac:dyDescent="0.35">
      <c r="A99" s="15"/>
      <c r="B99" s="30" t="s">
        <v>15</v>
      </c>
      <c r="C99" s="4">
        <v>12</v>
      </c>
      <c r="D99" s="25">
        <f>VLOOKUP(B99,'Daftar Harga Bahan Baku'!A:B,2,0)</f>
        <v>84</v>
      </c>
      <c r="E99" s="20">
        <f t="shared" si="2"/>
        <v>1008</v>
      </c>
      <c r="F99" s="28"/>
    </row>
    <row r="100" spans="1:6" x14ac:dyDescent="0.35">
      <c r="A100" s="15"/>
      <c r="B100" s="30" t="s">
        <v>16</v>
      </c>
      <c r="C100" s="4">
        <v>20</v>
      </c>
      <c r="D100" s="25">
        <f>VLOOKUP(B100,'Daftar Harga Bahan Baku'!A:B,2,0)</f>
        <v>44.736842105263158</v>
      </c>
      <c r="E100" s="20">
        <f t="shared" si="2"/>
        <v>894.73684210526312</v>
      </c>
      <c r="F100" s="28"/>
    </row>
    <row r="101" spans="1:6" x14ac:dyDescent="0.35">
      <c r="A101" s="15"/>
      <c r="B101" s="30" t="s">
        <v>20</v>
      </c>
      <c r="C101" s="4">
        <v>30</v>
      </c>
      <c r="D101" s="25">
        <f>VLOOKUP(B101,'Daftar Harga Bahan Baku'!A:B,2,0)</f>
        <v>225</v>
      </c>
      <c r="E101" s="20">
        <f t="shared" si="2"/>
        <v>6750</v>
      </c>
      <c r="F101" s="28"/>
    </row>
    <row r="102" spans="1:6" x14ac:dyDescent="0.35">
      <c r="A102" s="15"/>
      <c r="B102" s="30" t="s">
        <v>23</v>
      </c>
      <c r="C102" s="4">
        <v>25</v>
      </c>
      <c r="D102" s="25">
        <f>VLOOKUP(B102,'Daftar Harga Bahan Baku'!A:B,2,0)</f>
        <v>146.66666666666666</v>
      </c>
      <c r="E102" s="20">
        <f t="shared" si="2"/>
        <v>3666.6666666666665</v>
      </c>
      <c r="F102" s="28"/>
    </row>
    <row r="103" spans="1:6" x14ac:dyDescent="0.35">
      <c r="A103" s="15"/>
      <c r="B103" s="30" t="s">
        <v>64</v>
      </c>
      <c r="C103" s="9">
        <v>100</v>
      </c>
      <c r="D103" s="25">
        <f>VLOOKUP(B103,'Daftar Harga Bahan Baku'!A:B,2,0)</f>
        <v>0.31578947368421051</v>
      </c>
      <c r="E103" s="20">
        <f t="shared" si="2"/>
        <v>31.578947368421051</v>
      </c>
      <c r="F103" s="28"/>
    </row>
    <row r="104" spans="1:6" x14ac:dyDescent="0.35">
      <c r="A104" s="15"/>
      <c r="B104" s="30" t="s">
        <v>65</v>
      </c>
      <c r="C104" s="6">
        <v>0.25</v>
      </c>
      <c r="D104" s="25">
        <f>VLOOKUP(B104,'Daftar Harga Bahan Baku'!A:B,2,0)</f>
        <v>1000</v>
      </c>
      <c r="E104" s="20">
        <f t="shared" si="2"/>
        <v>250</v>
      </c>
      <c r="F104" s="28"/>
    </row>
    <row r="105" spans="1:6" x14ac:dyDescent="0.35">
      <c r="A105" s="15"/>
      <c r="B105" s="30" t="s">
        <v>67</v>
      </c>
      <c r="C105" s="4">
        <v>1</v>
      </c>
      <c r="D105" s="25">
        <f>VLOOKUP(B105,'Daftar Harga Bahan Baku'!A:B,2,0)</f>
        <v>800</v>
      </c>
      <c r="E105" s="20">
        <f t="shared" si="2"/>
        <v>800</v>
      </c>
      <c r="F105" s="28"/>
    </row>
    <row r="106" spans="1:6" x14ac:dyDescent="0.35">
      <c r="A106" s="21">
        <v>14</v>
      </c>
      <c r="B106" s="31" t="s">
        <v>46</v>
      </c>
      <c r="C106" s="34" t="s">
        <v>60</v>
      </c>
      <c r="D106" s="35" t="s">
        <v>61</v>
      </c>
      <c r="E106" s="36" t="s">
        <v>62</v>
      </c>
      <c r="F106" s="37" t="s">
        <v>63</v>
      </c>
    </row>
    <row r="107" spans="1:6" x14ac:dyDescent="0.35">
      <c r="A107" s="15"/>
      <c r="B107" s="32" t="s">
        <v>8</v>
      </c>
      <c r="C107" s="4">
        <v>15</v>
      </c>
      <c r="D107" s="25">
        <f>VLOOKUP(B107,'Daftar Harga Bahan Baku'!A:B,2,0)</f>
        <v>182</v>
      </c>
      <c r="E107" s="20">
        <f t="shared" si="2"/>
        <v>2730</v>
      </c>
      <c r="F107" s="28">
        <f>SUM(E107:E115)</f>
        <v>13041.835169318647</v>
      </c>
    </row>
    <row r="108" spans="1:6" x14ac:dyDescent="0.35">
      <c r="A108" s="15"/>
      <c r="B108" s="32" t="s">
        <v>12</v>
      </c>
      <c r="C108" s="4">
        <v>20</v>
      </c>
      <c r="D108" s="25">
        <f>VLOOKUP(B108,'Daftar Harga Bahan Baku'!A:B,2,0)</f>
        <v>22.5</v>
      </c>
      <c r="E108" s="20">
        <f t="shared" si="2"/>
        <v>450</v>
      </c>
      <c r="F108" s="28"/>
    </row>
    <row r="109" spans="1:6" x14ac:dyDescent="0.35">
      <c r="A109" s="15"/>
      <c r="B109" s="32" t="s">
        <v>14</v>
      </c>
      <c r="C109" s="4">
        <v>100</v>
      </c>
      <c r="D109" s="25">
        <f>VLOOKUP(B109,'Daftar Harga Bahan Baku'!A:B,2,0)</f>
        <v>17.441860465116278</v>
      </c>
      <c r="E109" s="20">
        <f t="shared" si="2"/>
        <v>1744.1860465116279</v>
      </c>
      <c r="F109" s="28"/>
    </row>
    <row r="110" spans="1:6" x14ac:dyDescent="0.35">
      <c r="A110" s="15"/>
      <c r="B110" s="32" t="s">
        <v>15</v>
      </c>
      <c r="C110" s="4">
        <v>12</v>
      </c>
      <c r="D110" s="25">
        <f>VLOOKUP(B110,'Daftar Harga Bahan Baku'!A:B,2,0)</f>
        <v>84</v>
      </c>
      <c r="E110" s="20">
        <f t="shared" si="2"/>
        <v>1008</v>
      </c>
      <c r="F110" s="28"/>
    </row>
    <row r="111" spans="1:6" x14ac:dyDescent="0.35">
      <c r="A111" s="15"/>
      <c r="B111" s="32" t="s">
        <v>16</v>
      </c>
      <c r="C111" s="4">
        <v>20</v>
      </c>
      <c r="D111" s="25">
        <f>VLOOKUP(B111,'Daftar Harga Bahan Baku'!A:B,2,0)</f>
        <v>44.736842105263158</v>
      </c>
      <c r="E111" s="20">
        <f t="shared" si="2"/>
        <v>894.73684210526312</v>
      </c>
      <c r="F111" s="28"/>
    </row>
    <row r="112" spans="1:6" x14ac:dyDescent="0.35">
      <c r="A112" s="15"/>
      <c r="B112" s="32" t="s">
        <v>22</v>
      </c>
      <c r="C112" s="4">
        <v>35</v>
      </c>
      <c r="D112" s="25">
        <f>VLOOKUP(B112,'Daftar Harga Bahan Baku'!A:B,2,0)</f>
        <v>146.66666666666666</v>
      </c>
      <c r="E112" s="20">
        <f t="shared" si="2"/>
        <v>5133.333333333333</v>
      </c>
      <c r="F112" s="28"/>
    </row>
    <row r="113" spans="1:6" x14ac:dyDescent="0.35">
      <c r="A113" s="15"/>
      <c r="B113" s="32" t="s">
        <v>64</v>
      </c>
      <c r="C113" s="9">
        <v>100</v>
      </c>
      <c r="D113" s="25">
        <f>VLOOKUP(B113,'Daftar Harga Bahan Baku'!A:B,2,0)</f>
        <v>0.31578947368421051</v>
      </c>
      <c r="E113" s="20">
        <f t="shared" si="2"/>
        <v>31.578947368421051</v>
      </c>
      <c r="F113" s="28"/>
    </row>
    <row r="114" spans="1:6" x14ac:dyDescent="0.35">
      <c r="A114" s="15"/>
      <c r="B114" s="33" t="s">
        <v>65</v>
      </c>
      <c r="C114" s="6">
        <v>0.25</v>
      </c>
      <c r="D114" s="25">
        <f>VLOOKUP(B114,'Daftar Harga Bahan Baku'!A:B,2,0)</f>
        <v>1000</v>
      </c>
      <c r="E114" s="20">
        <f t="shared" si="2"/>
        <v>250</v>
      </c>
      <c r="F114" s="28"/>
    </row>
    <row r="115" spans="1:6" x14ac:dyDescent="0.35">
      <c r="A115" s="15"/>
      <c r="B115" s="32" t="s">
        <v>67</v>
      </c>
      <c r="C115" s="4">
        <v>1</v>
      </c>
      <c r="D115" s="25">
        <f>VLOOKUP(B115,'Daftar Harga Bahan Baku'!A:B,2,0)</f>
        <v>800</v>
      </c>
      <c r="E115" s="20">
        <f t="shared" si="2"/>
        <v>800</v>
      </c>
      <c r="F115" s="28"/>
    </row>
    <row r="116" spans="1:6" x14ac:dyDescent="0.35">
      <c r="A116" s="21">
        <v>15</v>
      </c>
      <c r="B116" s="31" t="s">
        <v>18</v>
      </c>
      <c r="C116" s="34" t="s">
        <v>60</v>
      </c>
      <c r="D116" s="35" t="s">
        <v>61</v>
      </c>
      <c r="E116" s="36" t="s">
        <v>62</v>
      </c>
      <c r="F116" s="37" t="s">
        <v>63</v>
      </c>
    </row>
    <row r="117" spans="1:6" x14ac:dyDescent="0.35">
      <c r="A117" s="15"/>
      <c r="B117" s="32" t="s">
        <v>12</v>
      </c>
      <c r="C117" s="4">
        <v>20</v>
      </c>
      <c r="D117" s="25">
        <f>VLOOKUP(B117,'Daftar Harga Bahan Baku'!A:B,2,0)</f>
        <v>22.5</v>
      </c>
      <c r="E117" s="20">
        <f t="shared" si="2"/>
        <v>450</v>
      </c>
      <c r="F117" s="28">
        <f>SUM(E117:E123)</f>
        <v>8033.7649938800487</v>
      </c>
    </row>
    <row r="118" spans="1:6" x14ac:dyDescent="0.35">
      <c r="A118" s="15"/>
      <c r="B118" s="32" t="s">
        <v>14</v>
      </c>
      <c r="C118" s="4">
        <v>100</v>
      </c>
      <c r="D118" s="25">
        <f>VLOOKUP(B118,'Daftar Harga Bahan Baku'!A:B,2,0)</f>
        <v>17.441860465116278</v>
      </c>
      <c r="E118" s="20">
        <f t="shared" si="2"/>
        <v>1744.1860465116279</v>
      </c>
      <c r="F118" s="27"/>
    </row>
    <row r="119" spans="1:6" x14ac:dyDescent="0.35">
      <c r="A119" s="15"/>
      <c r="B119" s="32" t="s">
        <v>15</v>
      </c>
      <c r="C119" s="4">
        <v>12</v>
      </c>
      <c r="D119" s="25">
        <f>VLOOKUP(B119,'Daftar Harga Bahan Baku'!A:B,2,0)</f>
        <v>84</v>
      </c>
      <c r="E119" s="20">
        <f t="shared" si="2"/>
        <v>1008</v>
      </c>
      <c r="F119" s="27"/>
    </row>
    <row r="120" spans="1:6" x14ac:dyDescent="0.35">
      <c r="A120" s="15"/>
      <c r="B120" s="32" t="s">
        <v>18</v>
      </c>
      <c r="C120" s="4">
        <v>25</v>
      </c>
      <c r="D120" s="25">
        <f>VLOOKUP(B120,'Daftar Harga Bahan Baku'!A:B,2,0)</f>
        <v>150</v>
      </c>
      <c r="E120" s="20">
        <f t="shared" si="2"/>
        <v>3750</v>
      </c>
      <c r="F120" s="27"/>
    </row>
    <row r="121" spans="1:6" x14ac:dyDescent="0.35">
      <c r="A121" s="15"/>
      <c r="B121" s="32" t="s">
        <v>64</v>
      </c>
      <c r="C121" s="9">
        <v>100</v>
      </c>
      <c r="D121" s="25">
        <f>VLOOKUP(B121,'Daftar Harga Bahan Baku'!A:B,2,0)</f>
        <v>0.31578947368421051</v>
      </c>
      <c r="E121" s="20">
        <f t="shared" si="2"/>
        <v>31.578947368421051</v>
      </c>
      <c r="F121" s="27"/>
    </row>
    <row r="122" spans="1:6" x14ac:dyDescent="0.35">
      <c r="A122" s="15"/>
      <c r="B122" s="33" t="s">
        <v>65</v>
      </c>
      <c r="C122" s="6">
        <v>0.25</v>
      </c>
      <c r="D122" s="25">
        <f>VLOOKUP(B122,'Daftar Harga Bahan Baku'!A:B,2,0)</f>
        <v>1000</v>
      </c>
      <c r="E122" s="20">
        <f t="shared" si="2"/>
        <v>250</v>
      </c>
      <c r="F122" s="27"/>
    </row>
    <row r="123" spans="1:6" x14ac:dyDescent="0.35">
      <c r="A123" s="15"/>
      <c r="B123" s="32" t="s">
        <v>67</v>
      </c>
      <c r="C123" s="4">
        <v>1</v>
      </c>
      <c r="D123" s="25">
        <f>VLOOKUP(B123,'Daftar Harga Bahan Baku'!A:B,2,0)</f>
        <v>800</v>
      </c>
      <c r="E123" s="20">
        <f t="shared" si="2"/>
        <v>800</v>
      </c>
      <c r="F123" s="27"/>
    </row>
    <row r="124" spans="1:6" x14ac:dyDescent="0.35">
      <c r="A124" s="21">
        <v>16</v>
      </c>
      <c r="B124" s="31" t="s">
        <v>19</v>
      </c>
      <c r="C124" s="34" t="s">
        <v>60</v>
      </c>
      <c r="D124" s="35" t="s">
        <v>61</v>
      </c>
      <c r="E124" s="36" t="s">
        <v>62</v>
      </c>
      <c r="F124" s="37" t="s">
        <v>63</v>
      </c>
    </row>
    <row r="125" spans="1:6" x14ac:dyDescent="0.35">
      <c r="A125" s="15"/>
      <c r="B125" s="32" t="s">
        <v>12</v>
      </c>
      <c r="C125" s="4">
        <v>20</v>
      </c>
      <c r="D125" s="25">
        <f>VLOOKUP(B125,'Daftar Harga Bahan Baku'!A:B,2,0)</f>
        <v>22.5</v>
      </c>
      <c r="E125" s="20">
        <f t="shared" si="2"/>
        <v>450</v>
      </c>
      <c r="F125" s="28">
        <f>SUM(E125:E131)</f>
        <v>9417.0983272133835</v>
      </c>
    </row>
    <row r="126" spans="1:6" x14ac:dyDescent="0.35">
      <c r="A126" s="15"/>
      <c r="B126" s="32" t="s">
        <v>14</v>
      </c>
      <c r="C126" s="4">
        <v>100</v>
      </c>
      <c r="D126" s="25">
        <f>VLOOKUP(B126,'Daftar Harga Bahan Baku'!A:B,2,0)</f>
        <v>17.441860465116278</v>
      </c>
      <c r="E126" s="20">
        <f t="shared" si="2"/>
        <v>1744.1860465116279</v>
      </c>
      <c r="F126" s="27"/>
    </row>
    <row r="127" spans="1:6" x14ac:dyDescent="0.35">
      <c r="A127" s="15"/>
      <c r="B127" s="32" t="s">
        <v>15</v>
      </c>
      <c r="C127" s="4">
        <v>12</v>
      </c>
      <c r="D127" s="25">
        <f>VLOOKUP(B127,'Daftar Harga Bahan Baku'!A:B,2,0)</f>
        <v>84</v>
      </c>
      <c r="E127" s="20">
        <f t="shared" si="2"/>
        <v>1008</v>
      </c>
      <c r="F127" s="27"/>
    </row>
    <row r="128" spans="1:6" x14ac:dyDescent="0.35">
      <c r="A128" s="15"/>
      <c r="B128" s="32" t="s">
        <v>19</v>
      </c>
      <c r="C128" s="4">
        <v>35</v>
      </c>
      <c r="D128" s="25">
        <f>VLOOKUP(B128,'Daftar Harga Bahan Baku'!A:B,2,0)</f>
        <v>146.66666666666666</v>
      </c>
      <c r="E128" s="20">
        <f t="shared" si="2"/>
        <v>5133.333333333333</v>
      </c>
      <c r="F128" s="27"/>
    </row>
    <row r="129" spans="1:6" x14ac:dyDescent="0.35">
      <c r="A129" s="15"/>
      <c r="B129" s="32" t="s">
        <v>64</v>
      </c>
      <c r="C129" s="9">
        <v>100</v>
      </c>
      <c r="D129" s="25">
        <f>VLOOKUP(B129,'Daftar Harga Bahan Baku'!A:B,2,0)</f>
        <v>0.31578947368421051</v>
      </c>
      <c r="E129" s="20">
        <f t="shared" si="2"/>
        <v>31.578947368421051</v>
      </c>
      <c r="F129" s="27"/>
    </row>
    <row r="130" spans="1:6" x14ac:dyDescent="0.35">
      <c r="A130" s="15"/>
      <c r="B130" s="33" t="s">
        <v>65</v>
      </c>
      <c r="C130" s="6">
        <v>0.25</v>
      </c>
      <c r="D130" s="25">
        <f>VLOOKUP(B130,'Daftar Harga Bahan Baku'!A:B,2,0)</f>
        <v>1000</v>
      </c>
      <c r="E130" s="20">
        <f t="shared" si="2"/>
        <v>250</v>
      </c>
      <c r="F130" s="27"/>
    </row>
    <row r="131" spans="1:6" x14ac:dyDescent="0.35">
      <c r="A131" s="15"/>
      <c r="B131" s="32" t="s">
        <v>67</v>
      </c>
      <c r="C131" s="4">
        <v>1</v>
      </c>
      <c r="D131" s="25">
        <f>VLOOKUP(B131,'Daftar Harga Bahan Baku'!A:B,2,0)</f>
        <v>800</v>
      </c>
      <c r="E131" s="20">
        <f t="shared" si="2"/>
        <v>800</v>
      </c>
      <c r="F131" s="27"/>
    </row>
    <row r="132" spans="1:6" x14ac:dyDescent="0.35">
      <c r="A132" s="21">
        <v>17</v>
      </c>
      <c r="B132" s="31" t="s">
        <v>21</v>
      </c>
      <c r="C132" s="34" t="s">
        <v>60</v>
      </c>
      <c r="D132" s="35" t="s">
        <v>61</v>
      </c>
      <c r="E132" s="36" t="s">
        <v>62</v>
      </c>
      <c r="F132" s="37" t="s">
        <v>63</v>
      </c>
    </row>
    <row r="133" spans="1:6" x14ac:dyDescent="0.35">
      <c r="A133" s="15"/>
      <c r="B133" s="32" t="s">
        <v>12</v>
      </c>
      <c r="C133" s="4">
        <v>20</v>
      </c>
      <c r="D133" s="25">
        <f>VLOOKUP(B133,'Daftar Harga Bahan Baku'!A:B,2,0)</f>
        <v>22.5</v>
      </c>
      <c r="E133" s="20">
        <f t="shared" ref="E133:E195" si="3">C133*D133</f>
        <v>450</v>
      </c>
      <c r="F133" s="28">
        <f>SUM(E133:E139)</f>
        <v>8190.0149938800487</v>
      </c>
    </row>
    <row r="134" spans="1:6" x14ac:dyDescent="0.35">
      <c r="A134" s="15"/>
      <c r="B134" s="32" t="s">
        <v>14</v>
      </c>
      <c r="C134" s="4">
        <v>100</v>
      </c>
      <c r="D134" s="25">
        <f>VLOOKUP(B134,'Daftar Harga Bahan Baku'!A:B,2,0)</f>
        <v>17.441860465116278</v>
      </c>
      <c r="E134" s="20">
        <f t="shared" si="3"/>
        <v>1744.1860465116279</v>
      </c>
      <c r="F134" s="27"/>
    </row>
    <row r="135" spans="1:6" x14ac:dyDescent="0.35">
      <c r="A135" s="15"/>
      <c r="B135" s="32" t="s">
        <v>15</v>
      </c>
      <c r="C135" s="4">
        <v>12</v>
      </c>
      <c r="D135" s="25">
        <f>VLOOKUP(B135,'Daftar Harga Bahan Baku'!A:B,2,0)</f>
        <v>84</v>
      </c>
      <c r="E135" s="20">
        <f t="shared" si="3"/>
        <v>1008</v>
      </c>
      <c r="F135" s="27"/>
    </row>
    <row r="136" spans="1:6" x14ac:dyDescent="0.35">
      <c r="A136" s="15"/>
      <c r="B136" s="32" t="s">
        <v>21</v>
      </c>
      <c r="C136" s="4">
        <v>25</v>
      </c>
      <c r="D136" s="25">
        <f>VLOOKUP(B136,'Daftar Harga Bahan Baku'!A:B,2,0)</f>
        <v>156.25</v>
      </c>
      <c r="E136" s="20">
        <f t="shared" si="3"/>
        <v>3906.25</v>
      </c>
      <c r="F136" s="27"/>
    </row>
    <row r="137" spans="1:6" x14ac:dyDescent="0.35">
      <c r="A137" s="15"/>
      <c r="B137" s="32" t="s">
        <v>64</v>
      </c>
      <c r="C137" s="9">
        <v>100</v>
      </c>
      <c r="D137" s="25">
        <f>VLOOKUP(B137,'Daftar Harga Bahan Baku'!A:B,2,0)</f>
        <v>0.31578947368421051</v>
      </c>
      <c r="E137" s="20">
        <f t="shared" si="3"/>
        <v>31.578947368421051</v>
      </c>
      <c r="F137" s="27"/>
    </row>
    <row r="138" spans="1:6" x14ac:dyDescent="0.35">
      <c r="A138" s="15"/>
      <c r="B138" s="33" t="s">
        <v>65</v>
      </c>
      <c r="C138" s="6">
        <v>0.25</v>
      </c>
      <c r="D138" s="25">
        <f>VLOOKUP(B138,'Daftar Harga Bahan Baku'!A:B,2,0)</f>
        <v>1000</v>
      </c>
      <c r="E138" s="20">
        <f t="shared" si="3"/>
        <v>250</v>
      </c>
      <c r="F138" s="27"/>
    </row>
    <row r="139" spans="1:6" x14ac:dyDescent="0.35">
      <c r="A139" s="15"/>
      <c r="B139" s="32" t="s">
        <v>67</v>
      </c>
      <c r="C139" s="4">
        <v>1</v>
      </c>
      <c r="D139" s="25">
        <f>VLOOKUP(B139,'Daftar Harga Bahan Baku'!A:B,2,0)</f>
        <v>800</v>
      </c>
      <c r="E139" s="20">
        <f t="shared" si="3"/>
        <v>800</v>
      </c>
      <c r="F139" s="27"/>
    </row>
    <row r="140" spans="1:6" x14ac:dyDescent="0.35">
      <c r="A140" s="21">
        <v>18</v>
      </c>
      <c r="B140" s="31" t="s">
        <v>47</v>
      </c>
      <c r="C140" s="34" t="s">
        <v>60</v>
      </c>
      <c r="D140" s="35" t="s">
        <v>61</v>
      </c>
      <c r="E140" s="36" t="s">
        <v>62</v>
      </c>
      <c r="F140" s="37" t="s">
        <v>63</v>
      </c>
    </row>
    <row r="141" spans="1:6" x14ac:dyDescent="0.35">
      <c r="A141" s="15"/>
      <c r="B141" s="32" t="s">
        <v>12</v>
      </c>
      <c r="C141" s="4">
        <v>30</v>
      </c>
      <c r="D141" s="25">
        <f>VLOOKUP(B141,'Daftar Harga Bahan Baku'!A:B,2,0)</f>
        <v>22.5</v>
      </c>
      <c r="E141" s="20">
        <f t="shared" si="3"/>
        <v>675</v>
      </c>
      <c r="F141" s="28">
        <f>SUM(E141:E148)</f>
        <v>11028.501835985313</v>
      </c>
    </row>
    <row r="142" spans="1:6" x14ac:dyDescent="0.35">
      <c r="A142" s="15"/>
      <c r="B142" s="32" t="s">
        <v>14</v>
      </c>
      <c r="C142" s="4">
        <v>100</v>
      </c>
      <c r="D142" s="25">
        <f>VLOOKUP(B142,'Daftar Harga Bahan Baku'!A:B,2,0)</f>
        <v>17.441860465116278</v>
      </c>
      <c r="E142" s="20">
        <f t="shared" si="3"/>
        <v>1744.1860465116279</v>
      </c>
      <c r="F142" s="27"/>
    </row>
    <row r="143" spans="1:6" x14ac:dyDescent="0.35">
      <c r="A143" s="15"/>
      <c r="B143" s="32" t="s">
        <v>15</v>
      </c>
      <c r="C143" s="4">
        <v>12</v>
      </c>
      <c r="D143" s="25">
        <f>VLOOKUP(B143,'Daftar Harga Bahan Baku'!A:B,2,0)</f>
        <v>84</v>
      </c>
      <c r="E143" s="20">
        <f t="shared" si="3"/>
        <v>1008</v>
      </c>
      <c r="F143" s="27"/>
    </row>
    <row r="144" spans="1:6" x14ac:dyDescent="0.35">
      <c r="A144" s="15"/>
      <c r="B144" s="32" t="s">
        <v>16</v>
      </c>
      <c r="C144" s="4">
        <v>20</v>
      </c>
      <c r="D144" s="25">
        <f>VLOOKUP(B144,'Daftar Harga Bahan Baku'!A:B,2,0)</f>
        <v>44.736842105263158</v>
      </c>
      <c r="E144" s="20">
        <f t="shared" si="3"/>
        <v>894.73684210526312</v>
      </c>
      <c r="F144" s="27"/>
    </row>
    <row r="145" spans="1:6" x14ac:dyDescent="0.35">
      <c r="A145" s="15"/>
      <c r="B145" s="32" t="s">
        <v>20</v>
      </c>
      <c r="C145" s="4">
        <v>25</v>
      </c>
      <c r="D145" s="25">
        <f>VLOOKUP(B145,'Daftar Harga Bahan Baku'!A:B,2,0)</f>
        <v>225</v>
      </c>
      <c r="E145" s="20">
        <f t="shared" si="3"/>
        <v>5625</v>
      </c>
      <c r="F145" s="27"/>
    </row>
    <row r="146" spans="1:6" x14ac:dyDescent="0.35">
      <c r="A146" s="15"/>
      <c r="B146" s="32" t="s">
        <v>64</v>
      </c>
      <c r="C146" s="9">
        <v>100</v>
      </c>
      <c r="D146" s="25">
        <f>VLOOKUP(B146,'Daftar Harga Bahan Baku'!A:B,2,0)</f>
        <v>0.31578947368421051</v>
      </c>
      <c r="E146" s="20">
        <f t="shared" si="3"/>
        <v>31.578947368421051</v>
      </c>
      <c r="F146" s="27"/>
    </row>
    <row r="147" spans="1:6" x14ac:dyDescent="0.35">
      <c r="A147" s="15"/>
      <c r="B147" s="33" t="s">
        <v>65</v>
      </c>
      <c r="C147" s="6">
        <v>0.25</v>
      </c>
      <c r="D147" s="25">
        <f>VLOOKUP(B147,'Daftar Harga Bahan Baku'!A:B,2,0)</f>
        <v>1000</v>
      </c>
      <c r="E147" s="20">
        <f t="shared" si="3"/>
        <v>250</v>
      </c>
      <c r="F147" s="27"/>
    </row>
    <row r="148" spans="1:6" x14ac:dyDescent="0.35">
      <c r="A148" s="15"/>
      <c r="B148" s="32" t="s">
        <v>67</v>
      </c>
      <c r="C148" s="4">
        <v>1</v>
      </c>
      <c r="D148" s="25">
        <f>VLOOKUP(B148,'Daftar Harga Bahan Baku'!A:B,2,0)</f>
        <v>800</v>
      </c>
      <c r="E148" s="20">
        <f t="shared" si="3"/>
        <v>800</v>
      </c>
      <c r="F148" s="22"/>
    </row>
    <row r="149" spans="1:6" x14ac:dyDescent="0.35">
      <c r="A149" s="21">
        <v>19</v>
      </c>
      <c r="B149" s="31" t="s">
        <v>48</v>
      </c>
      <c r="C149" s="34" t="s">
        <v>60</v>
      </c>
      <c r="D149" s="35" t="s">
        <v>61</v>
      </c>
      <c r="E149" s="36" t="s">
        <v>62</v>
      </c>
      <c r="F149" s="37" t="s">
        <v>63</v>
      </c>
    </row>
    <row r="150" spans="1:6" x14ac:dyDescent="0.35">
      <c r="A150" s="15"/>
      <c r="B150" s="32" t="s">
        <v>8</v>
      </c>
      <c r="C150" s="4">
        <v>15</v>
      </c>
      <c r="D150" s="25">
        <f>VLOOKUP(B150,'Daftar Harga Bahan Baku'!A:B,2,0)</f>
        <v>182</v>
      </c>
      <c r="E150" s="20">
        <f t="shared" si="3"/>
        <v>2730</v>
      </c>
      <c r="F150" s="28">
        <f>SUM(E150:E157)</f>
        <v>12591.835169318647</v>
      </c>
    </row>
    <row r="151" spans="1:6" x14ac:dyDescent="0.35">
      <c r="A151" s="15"/>
      <c r="B151" s="32" t="s">
        <v>14</v>
      </c>
      <c r="C151" s="4">
        <v>100</v>
      </c>
      <c r="D151" s="25">
        <f>VLOOKUP(B151,'Daftar Harga Bahan Baku'!A:B,2,0)</f>
        <v>17.441860465116278</v>
      </c>
      <c r="E151" s="20">
        <f t="shared" si="3"/>
        <v>1744.1860465116279</v>
      </c>
      <c r="F151" s="27"/>
    </row>
    <row r="152" spans="1:6" x14ac:dyDescent="0.35">
      <c r="A152" s="15"/>
      <c r="B152" s="32" t="s">
        <v>15</v>
      </c>
      <c r="C152" s="4">
        <v>12</v>
      </c>
      <c r="D152" s="25">
        <f>VLOOKUP(B152,'Daftar Harga Bahan Baku'!A:B,2,0)</f>
        <v>84</v>
      </c>
      <c r="E152" s="20">
        <f t="shared" si="3"/>
        <v>1008</v>
      </c>
      <c r="F152" s="27"/>
    </row>
    <row r="153" spans="1:6" x14ac:dyDescent="0.35">
      <c r="A153" s="15"/>
      <c r="B153" s="32" t="s">
        <v>16</v>
      </c>
      <c r="C153" s="4">
        <v>20</v>
      </c>
      <c r="D153" s="25">
        <f>VLOOKUP(B153,'Daftar Harga Bahan Baku'!A:B,2,0)</f>
        <v>44.736842105263158</v>
      </c>
      <c r="E153" s="20">
        <f t="shared" si="3"/>
        <v>894.73684210526312</v>
      </c>
      <c r="F153" s="27"/>
    </row>
    <row r="154" spans="1:6" x14ac:dyDescent="0.35">
      <c r="A154" s="15"/>
      <c r="B154" s="32" t="s">
        <v>23</v>
      </c>
      <c r="C154" s="4">
        <v>35</v>
      </c>
      <c r="D154" s="25">
        <f>VLOOKUP(B154,'Daftar Harga Bahan Baku'!A:B,2,0)</f>
        <v>146.66666666666666</v>
      </c>
      <c r="E154" s="20">
        <f t="shared" si="3"/>
        <v>5133.333333333333</v>
      </c>
      <c r="F154" s="27"/>
    </row>
    <row r="155" spans="1:6" x14ac:dyDescent="0.35">
      <c r="A155" s="15"/>
      <c r="B155" s="32" t="s">
        <v>64</v>
      </c>
      <c r="C155" s="9">
        <v>100</v>
      </c>
      <c r="D155" s="25">
        <f>VLOOKUP(B155,'Daftar Harga Bahan Baku'!A:B,2,0)</f>
        <v>0.31578947368421051</v>
      </c>
      <c r="E155" s="20">
        <f t="shared" si="3"/>
        <v>31.578947368421051</v>
      </c>
      <c r="F155" s="27"/>
    </row>
    <row r="156" spans="1:6" x14ac:dyDescent="0.35">
      <c r="A156" s="15"/>
      <c r="B156" s="33" t="s">
        <v>65</v>
      </c>
      <c r="C156" s="6">
        <v>0.25</v>
      </c>
      <c r="D156" s="25">
        <f>VLOOKUP(B156,'Daftar Harga Bahan Baku'!A:B,2,0)</f>
        <v>1000</v>
      </c>
      <c r="E156" s="20">
        <f t="shared" si="3"/>
        <v>250</v>
      </c>
      <c r="F156" s="27"/>
    </row>
    <row r="157" spans="1:6" x14ac:dyDescent="0.35">
      <c r="A157" s="15"/>
      <c r="B157" s="32" t="s">
        <v>67</v>
      </c>
      <c r="C157" s="4">
        <v>1</v>
      </c>
      <c r="D157" s="25">
        <f>VLOOKUP(B157,'Daftar Harga Bahan Baku'!A:B,2,0)</f>
        <v>800</v>
      </c>
      <c r="E157" s="20">
        <f t="shared" si="3"/>
        <v>800</v>
      </c>
      <c r="F157" s="22"/>
    </row>
    <row r="158" spans="1:6" x14ac:dyDescent="0.35">
      <c r="A158" s="21">
        <v>20</v>
      </c>
      <c r="B158" s="31" t="s">
        <v>49</v>
      </c>
      <c r="C158" s="34" t="s">
        <v>60</v>
      </c>
      <c r="D158" s="35" t="s">
        <v>61</v>
      </c>
      <c r="E158" s="36" t="s">
        <v>62</v>
      </c>
      <c r="F158" s="37" t="s">
        <v>63</v>
      </c>
    </row>
    <row r="159" spans="1:6" x14ac:dyDescent="0.35">
      <c r="A159" s="15"/>
      <c r="B159" s="32" t="s">
        <v>12</v>
      </c>
      <c r="C159" s="4">
        <v>30</v>
      </c>
      <c r="D159" s="25">
        <f>VLOOKUP(B159,'Daftar Harga Bahan Baku'!A:B,2,0)</f>
        <v>22.5</v>
      </c>
      <c r="E159" s="20">
        <f t="shared" si="3"/>
        <v>675</v>
      </c>
      <c r="F159" s="28">
        <f>SUM(E159:E167)</f>
        <v>16161.835169318647</v>
      </c>
    </row>
    <row r="160" spans="1:6" x14ac:dyDescent="0.35">
      <c r="A160" s="15"/>
      <c r="B160" s="32" t="s">
        <v>14</v>
      </c>
      <c r="C160" s="4">
        <v>100</v>
      </c>
      <c r="D160" s="25">
        <f>VLOOKUP(B160,'Daftar Harga Bahan Baku'!A:B,2,0)</f>
        <v>17.441860465116278</v>
      </c>
      <c r="E160" s="20">
        <f t="shared" si="3"/>
        <v>1744.1860465116279</v>
      </c>
      <c r="F160" s="27"/>
    </row>
    <row r="161" spans="1:6" x14ac:dyDescent="0.35">
      <c r="A161" s="15"/>
      <c r="B161" s="32" t="s">
        <v>15</v>
      </c>
      <c r="C161" s="4">
        <v>12</v>
      </c>
      <c r="D161" s="25">
        <f>VLOOKUP(B161,'Daftar Harga Bahan Baku'!A:B,2,0)</f>
        <v>84</v>
      </c>
      <c r="E161" s="20">
        <f t="shared" si="3"/>
        <v>1008</v>
      </c>
      <c r="F161" s="27"/>
    </row>
    <row r="162" spans="1:6" x14ac:dyDescent="0.35">
      <c r="A162" s="15"/>
      <c r="B162" s="32" t="s">
        <v>16</v>
      </c>
      <c r="C162" s="4">
        <v>20</v>
      </c>
      <c r="D162" s="25">
        <f>VLOOKUP(B162,'Daftar Harga Bahan Baku'!A:B,2,0)</f>
        <v>44.736842105263158</v>
      </c>
      <c r="E162" s="20">
        <f t="shared" si="3"/>
        <v>894.73684210526312</v>
      </c>
      <c r="F162" s="27"/>
    </row>
    <row r="163" spans="1:6" x14ac:dyDescent="0.35">
      <c r="A163" s="15"/>
      <c r="B163" s="32" t="s">
        <v>20</v>
      </c>
      <c r="C163" s="4">
        <v>25</v>
      </c>
      <c r="D163" s="25">
        <f>VLOOKUP(B163,'Daftar Harga Bahan Baku'!A:B,2,0)</f>
        <v>225</v>
      </c>
      <c r="E163" s="20">
        <f t="shared" si="3"/>
        <v>5625</v>
      </c>
      <c r="F163" s="27"/>
    </row>
    <row r="164" spans="1:6" x14ac:dyDescent="0.35">
      <c r="A164" s="15"/>
      <c r="B164" s="32" t="s">
        <v>23</v>
      </c>
      <c r="C164" s="4">
        <v>35</v>
      </c>
      <c r="D164" s="25">
        <f>VLOOKUP(B164,'Daftar Harga Bahan Baku'!A:B,2,0)</f>
        <v>146.66666666666666</v>
      </c>
      <c r="E164" s="20">
        <f t="shared" si="3"/>
        <v>5133.333333333333</v>
      </c>
      <c r="F164" s="27"/>
    </row>
    <row r="165" spans="1:6" x14ac:dyDescent="0.35">
      <c r="A165" s="15"/>
      <c r="B165" s="32" t="s">
        <v>64</v>
      </c>
      <c r="C165" s="9">
        <v>100</v>
      </c>
      <c r="D165" s="25">
        <f>VLOOKUP(B165,'Daftar Harga Bahan Baku'!A:B,2,0)</f>
        <v>0.31578947368421051</v>
      </c>
      <c r="E165" s="20">
        <f t="shared" si="3"/>
        <v>31.578947368421051</v>
      </c>
      <c r="F165" s="27"/>
    </row>
    <row r="166" spans="1:6" x14ac:dyDescent="0.35">
      <c r="A166" s="15"/>
      <c r="B166" s="33" t="s">
        <v>65</v>
      </c>
      <c r="C166" s="6">
        <v>0.25</v>
      </c>
      <c r="D166" s="25">
        <f>VLOOKUP(B166,'Daftar Harga Bahan Baku'!A:B,2,0)</f>
        <v>1000</v>
      </c>
      <c r="E166" s="20">
        <f t="shared" si="3"/>
        <v>250</v>
      </c>
      <c r="F166" s="27"/>
    </row>
    <row r="167" spans="1:6" x14ac:dyDescent="0.35">
      <c r="A167" s="15"/>
      <c r="B167" s="32" t="s">
        <v>67</v>
      </c>
      <c r="C167" s="4">
        <v>1</v>
      </c>
      <c r="D167" s="25">
        <f>VLOOKUP(B167,'Daftar Harga Bahan Baku'!A:B,2,0)</f>
        <v>800</v>
      </c>
      <c r="E167" s="20">
        <f t="shared" si="3"/>
        <v>800</v>
      </c>
      <c r="F167" s="22"/>
    </row>
    <row r="168" spans="1:6" x14ac:dyDescent="0.35">
      <c r="A168" s="21">
        <v>21</v>
      </c>
      <c r="B168" s="31" t="s">
        <v>50</v>
      </c>
      <c r="C168" s="34" t="s">
        <v>60</v>
      </c>
      <c r="D168" s="35" t="s">
        <v>61</v>
      </c>
      <c r="E168" s="36" t="s">
        <v>62</v>
      </c>
      <c r="F168" s="37" t="s">
        <v>63</v>
      </c>
    </row>
    <row r="169" spans="1:6" x14ac:dyDescent="0.35">
      <c r="A169" s="15"/>
      <c r="B169" s="32" t="s">
        <v>12</v>
      </c>
      <c r="C169" s="4">
        <v>30</v>
      </c>
      <c r="D169" s="25">
        <f>VLOOKUP(B169,'Daftar Harga Bahan Baku'!A:B,2,0)</f>
        <v>22.5</v>
      </c>
      <c r="E169" s="20">
        <f t="shared" si="3"/>
        <v>675</v>
      </c>
      <c r="F169" s="28">
        <f>SUM(E169:E176)</f>
        <v>10536.835169318647</v>
      </c>
    </row>
    <row r="170" spans="1:6" x14ac:dyDescent="0.35">
      <c r="A170" s="15"/>
      <c r="B170" s="32" t="s">
        <v>14</v>
      </c>
      <c r="C170" s="4">
        <v>100</v>
      </c>
      <c r="D170" s="25">
        <f>VLOOKUP(B170,'Daftar Harga Bahan Baku'!A:B,2,0)</f>
        <v>17.441860465116278</v>
      </c>
      <c r="E170" s="20">
        <f t="shared" si="3"/>
        <v>1744.1860465116279</v>
      </c>
      <c r="F170" s="27"/>
    </row>
    <row r="171" spans="1:6" x14ac:dyDescent="0.35">
      <c r="A171" s="15"/>
      <c r="B171" s="32" t="s">
        <v>15</v>
      </c>
      <c r="C171" s="4">
        <v>12</v>
      </c>
      <c r="D171" s="25">
        <f>VLOOKUP(B171,'Daftar Harga Bahan Baku'!A:B,2,0)</f>
        <v>84</v>
      </c>
      <c r="E171" s="20">
        <f t="shared" si="3"/>
        <v>1008</v>
      </c>
      <c r="F171" s="27"/>
    </row>
    <row r="172" spans="1:6" x14ac:dyDescent="0.35">
      <c r="A172" s="15"/>
      <c r="B172" s="32" t="s">
        <v>16</v>
      </c>
      <c r="C172" s="4">
        <v>20</v>
      </c>
      <c r="D172" s="25">
        <f>VLOOKUP(B172,'Daftar Harga Bahan Baku'!A:B,2,0)</f>
        <v>44.736842105263158</v>
      </c>
      <c r="E172" s="20">
        <f t="shared" si="3"/>
        <v>894.73684210526312</v>
      </c>
      <c r="F172" s="27"/>
    </row>
    <row r="173" spans="1:6" x14ac:dyDescent="0.35">
      <c r="A173" s="15"/>
      <c r="B173" s="32" t="s">
        <v>23</v>
      </c>
      <c r="C173" s="4">
        <v>35</v>
      </c>
      <c r="D173" s="25">
        <f>VLOOKUP(B173,'Daftar Harga Bahan Baku'!A:B,2,0)</f>
        <v>146.66666666666666</v>
      </c>
      <c r="E173" s="20">
        <f t="shared" si="3"/>
        <v>5133.333333333333</v>
      </c>
      <c r="F173" s="27"/>
    </row>
    <row r="174" spans="1:6" x14ac:dyDescent="0.35">
      <c r="A174" s="15"/>
      <c r="B174" s="32" t="s">
        <v>64</v>
      </c>
      <c r="C174" s="9">
        <v>100</v>
      </c>
      <c r="D174" s="25">
        <f>VLOOKUP(B174,'Daftar Harga Bahan Baku'!A:B,2,0)</f>
        <v>0.31578947368421051</v>
      </c>
      <c r="E174" s="20">
        <f t="shared" si="3"/>
        <v>31.578947368421051</v>
      </c>
      <c r="F174" s="27"/>
    </row>
    <row r="175" spans="1:6" x14ac:dyDescent="0.35">
      <c r="A175" s="15"/>
      <c r="B175" s="33" t="s">
        <v>65</v>
      </c>
      <c r="C175" s="6">
        <v>0.25</v>
      </c>
      <c r="D175" s="25">
        <f>VLOOKUP(B175,'Daftar Harga Bahan Baku'!A:B,2,0)</f>
        <v>1000</v>
      </c>
      <c r="E175" s="20">
        <f t="shared" si="3"/>
        <v>250</v>
      </c>
      <c r="F175" s="27"/>
    </row>
    <row r="176" spans="1:6" x14ac:dyDescent="0.35">
      <c r="A176" s="15"/>
      <c r="B176" s="32" t="s">
        <v>67</v>
      </c>
      <c r="C176" s="4">
        <v>1</v>
      </c>
      <c r="D176" s="25">
        <f>VLOOKUP(B176,'Daftar Harga Bahan Baku'!A:B,2,0)</f>
        <v>800</v>
      </c>
      <c r="E176" s="20">
        <f t="shared" si="3"/>
        <v>800</v>
      </c>
      <c r="F176" s="27"/>
    </row>
    <row r="177" spans="1:6" x14ac:dyDescent="0.35">
      <c r="A177" s="21">
        <v>22</v>
      </c>
      <c r="B177" s="31" t="s">
        <v>24</v>
      </c>
      <c r="C177" s="34" t="s">
        <v>60</v>
      </c>
      <c r="D177" s="35" t="s">
        <v>61</v>
      </c>
      <c r="E177" s="36" t="s">
        <v>62</v>
      </c>
      <c r="F177" s="37" t="s">
        <v>63</v>
      </c>
    </row>
    <row r="178" spans="1:6" x14ac:dyDescent="0.35">
      <c r="A178" s="15"/>
      <c r="B178" s="32" t="s">
        <v>12</v>
      </c>
      <c r="C178" s="4">
        <v>60</v>
      </c>
      <c r="D178" s="25">
        <f>VLOOKUP(B178,'Daftar Harga Bahan Baku'!A:B,2,0)</f>
        <v>22.5</v>
      </c>
      <c r="E178" s="20">
        <f t="shared" si="3"/>
        <v>1350</v>
      </c>
      <c r="F178" s="28">
        <f>SUM(E178:E185)</f>
        <v>8398.5018359853129</v>
      </c>
    </row>
    <row r="179" spans="1:6" x14ac:dyDescent="0.35">
      <c r="A179" s="15"/>
      <c r="B179" s="32" t="s">
        <v>14</v>
      </c>
      <c r="C179" s="4">
        <v>100</v>
      </c>
      <c r="D179" s="25">
        <f>VLOOKUP(B179,'Daftar Harga Bahan Baku'!A:B,2,0)</f>
        <v>17.441860465116278</v>
      </c>
      <c r="E179" s="20">
        <f t="shared" si="3"/>
        <v>1744.1860465116279</v>
      </c>
      <c r="F179" s="27"/>
    </row>
    <row r="180" spans="1:6" x14ac:dyDescent="0.35">
      <c r="A180" s="15"/>
      <c r="B180" s="32" t="s">
        <v>15</v>
      </c>
      <c r="C180" s="4">
        <v>12</v>
      </c>
      <c r="D180" s="25">
        <f>VLOOKUP(B180,'Daftar Harga Bahan Baku'!A:B,2,0)</f>
        <v>84</v>
      </c>
      <c r="E180" s="20">
        <f t="shared" si="3"/>
        <v>1008</v>
      </c>
      <c r="F180" s="27"/>
    </row>
    <row r="181" spans="1:6" x14ac:dyDescent="0.35">
      <c r="A181" s="15"/>
      <c r="B181" s="32" t="s">
        <v>16</v>
      </c>
      <c r="C181" s="4">
        <v>20</v>
      </c>
      <c r="D181" s="25">
        <f>VLOOKUP(B181,'Daftar Harga Bahan Baku'!A:B,2,0)</f>
        <v>44.736842105263158</v>
      </c>
      <c r="E181" s="20">
        <f t="shared" si="3"/>
        <v>894.73684210526312</v>
      </c>
      <c r="F181" s="27"/>
    </row>
    <row r="182" spans="1:6" x14ac:dyDescent="0.35">
      <c r="A182" s="15"/>
      <c r="B182" s="32" t="s">
        <v>24</v>
      </c>
      <c r="C182" s="4">
        <v>8</v>
      </c>
      <c r="D182" s="25">
        <f>VLOOKUP(B182,'Daftar Harga Bahan Baku'!A:B,2,0)</f>
        <v>290</v>
      </c>
      <c r="E182" s="20">
        <f t="shared" si="3"/>
        <v>2320</v>
      </c>
      <c r="F182" s="27"/>
    </row>
    <row r="183" spans="1:6" x14ac:dyDescent="0.35">
      <c r="A183" s="15"/>
      <c r="B183" s="32" t="s">
        <v>64</v>
      </c>
      <c r="C183" s="9">
        <v>100</v>
      </c>
      <c r="D183" s="25">
        <f>VLOOKUP(B183,'Daftar Harga Bahan Baku'!A:B,2,0)</f>
        <v>0.31578947368421051</v>
      </c>
      <c r="E183" s="20">
        <f t="shared" si="3"/>
        <v>31.578947368421051</v>
      </c>
      <c r="F183" s="27"/>
    </row>
    <row r="184" spans="1:6" x14ac:dyDescent="0.35">
      <c r="A184" s="15"/>
      <c r="B184" s="33" t="s">
        <v>65</v>
      </c>
      <c r="C184" s="6">
        <v>0.25</v>
      </c>
      <c r="D184" s="25">
        <f>VLOOKUP(B184,'Daftar Harga Bahan Baku'!A:B,2,0)</f>
        <v>1000</v>
      </c>
      <c r="E184" s="20">
        <f t="shared" si="3"/>
        <v>250</v>
      </c>
      <c r="F184" s="27"/>
    </row>
    <row r="185" spans="1:6" x14ac:dyDescent="0.35">
      <c r="A185" s="15"/>
      <c r="B185" s="32" t="s">
        <v>67</v>
      </c>
      <c r="C185" s="4">
        <v>1</v>
      </c>
      <c r="D185" s="25">
        <f>VLOOKUP(B185,'Daftar Harga Bahan Baku'!A:B,2,0)</f>
        <v>800</v>
      </c>
      <c r="E185" s="20">
        <f t="shared" si="3"/>
        <v>800</v>
      </c>
      <c r="F185" s="22"/>
    </row>
    <row r="186" spans="1:6" x14ac:dyDescent="0.35">
      <c r="A186" s="21">
        <v>23</v>
      </c>
      <c r="B186" s="31" t="s">
        <v>51</v>
      </c>
      <c r="C186" s="34" t="s">
        <v>60</v>
      </c>
      <c r="D186" s="35" t="s">
        <v>61</v>
      </c>
      <c r="E186" s="36" t="s">
        <v>62</v>
      </c>
      <c r="F186" s="37" t="s">
        <v>63</v>
      </c>
    </row>
    <row r="187" spans="1:6" x14ac:dyDescent="0.35">
      <c r="A187" s="15"/>
      <c r="B187" s="32" t="s">
        <v>8</v>
      </c>
      <c r="C187" s="4">
        <v>15</v>
      </c>
      <c r="D187" s="25">
        <f>VLOOKUP(B187,'Daftar Harga Bahan Baku'!A:B,2,0)</f>
        <v>182</v>
      </c>
      <c r="E187" s="20">
        <f t="shared" si="3"/>
        <v>2730</v>
      </c>
      <c r="F187" s="28">
        <f>SUM(E187:E195)</f>
        <v>10960.501835985313</v>
      </c>
    </row>
    <row r="188" spans="1:6" x14ac:dyDescent="0.35">
      <c r="A188" s="15"/>
      <c r="B188" s="32" t="s">
        <v>12</v>
      </c>
      <c r="C188" s="4">
        <v>60</v>
      </c>
      <c r="D188" s="25">
        <f>VLOOKUP(B188,'Daftar Harga Bahan Baku'!A:B,2,0)</f>
        <v>22.5</v>
      </c>
      <c r="E188" s="20">
        <f t="shared" si="3"/>
        <v>1350</v>
      </c>
      <c r="F188" s="27"/>
    </row>
    <row r="189" spans="1:6" x14ac:dyDescent="0.35">
      <c r="A189" s="15"/>
      <c r="B189" s="32" t="s">
        <v>14</v>
      </c>
      <c r="C189" s="4">
        <v>100</v>
      </c>
      <c r="D189" s="25">
        <f>VLOOKUP(B189,'Daftar Harga Bahan Baku'!A:B,2,0)</f>
        <v>17.441860465116278</v>
      </c>
      <c r="E189" s="20">
        <f t="shared" si="3"/>
        <v>1744.1860465116279</v>
      </c>
      <c r="F189" s="27"/>
    </row>
    <row r="190" spans="1:6" x14ac:dyDescent="0.35">
      <c r="A190" s="15"/>
      <c r="B190" s="32" t="s">
        <v>15</v>
      </c>
      <c r="C190" s="4">
        <v>10</v>
      </c>
      <c r="D190" s="25">
        <f>VLOOKUP(B190,'Daftar Harga Bahan Baku'!A:B,2,0)</f>
        <v>84</v>
      </c>
      <c r="E190" s="20">
        <f t="shared" si="3"/>
        <v>840</v>
      </c>
      <c r="F190" s="27"/>
    </row>
    <row r="191" spans="1:6" x14ac:dyDescent="0.35">
      <c r="A191" s="15"/>
      <c r="B191" s="32" t="s">
        <v>16</v>
      </c>
      <c r="C191" s="4">
        <v>20</v>
      </c>
      <c r="D191" s="25">
        <f>VLOOKUP(B191,'Daftar Harga Bahan Baku'!A:B,2,0)</f>
        <v>44.736842105263158</v>
      </c>
      <c r="E191" s="20">
        <f t="shared" si="3"/>
        <v>894.73684210526312</v>
      </c>
      <c r="F191" s="27"/>
    </row>
    <row r="192" spans="1:6" x14ac:dyDescent="0.35">
      <c r="A192" s="15"/>
      <c r="B192" s="32" t="s">
        <v>24</v>
      </c>
      <c r="C192" s="4">
        <v>8</v>
      </c>
      <c r="D192" s="25">
        <f>VLOOKUP(B192,'Daftar Harga Bahan Baku'!A:B,2,0)</f>
        <v>290</v>
      </c>
      <c r="E192" s="20">
        <f t="shared" si="3"/>
        <v>2320</v>
      </c>
      <c r="F192" s="27"/>
    </row>
    <row r="193" spans="1:6" x14ac:dyDescent="0.35">
      <c r="A193" s="15"/>
      <c r="B193" s="32" t="s">
        <v>64</v>
      </c>
      <c r="C193" s="9">
        <v>100</v>
      </c>
      <c r="D193" s="25">
        <f>VLOOKUP(B193,'Daftar Harga Bahan Baku'!A:B,2,0)</f>
        <v>0.31578947368421051</v>
      </c>
      <c r="E193" s="20">
        <f t="shared" si="3"/>
        <v>31.578947368421051</v>
      </c>
      <c r="F193" s="27"/>
    </row>
    <row r="194" spans="1:6" x14ac:dyDescent="0.35">
      <c r="A194" s="15"/>
      <c r="B194" s="33" t="s">
        <v>65</v>
      </c>
      <c r="C194" s="6">
        <v>0.25</v>
      </c>
      <c r="D194" s="25">
        <f>VLOOKUP(B194,'Daftar Harga Bahan Baku'!A:B,2,0)</f>
        <v>1000</v>
      </c>
      <c r="E194" s="20">
        <f t="shared" si="3"/>
        <v>250</v>
      </c>
      <c r="F194" s="22"/>
    </row>
    <row r="195" spans="1:6" x14ac:dyDescent="0.35">
      <c r="A195" s="15"/>
      <c r="B195" s="32" t="s">
        <v>67</v>
      </c>
      <c r="C195" s="4">
        <v>1</v>
      </c>
      <c r="D195" s="25">
        <f>VLOOKUP(B195,'Daftar Harga Bahan Baku'!A:B,2,0)</f>
        <v>800</v>
      </c>
      <c r="E195" s="20">
        <f t="shared" si="3"/>
        <v>800</v>
      </c>
      <c r="F195" s="22"/>
    </row>
    <row r="196" spans="1:6" x14ac:dyDescent="0.35">
      <c r="A196" s="21">
        <v>24</v>
      </c>
      <c r="B196" s="31" t="s">
        <v>25</v>
      </c>
      <c r="C196" s="34" t="s">
        <v>60</v>
      </c>
      <c r="D196" s="35" t="s">
        <v>61</v>
      </c>
      <c r="E196" s="36" t="s">
        <v>62</v>
      </c>
      <c r="F196" s="37" t="s">
        <v>63</v>
      </c>
    </row>
    <row r="197" spans="1:6" x14ac:dyDescent="0.35">
      <c r="A197" s="15"/>
      <c r="B197" s="32" t="s">
        <v>12</v>
      </c>
      <c r="C197" s="4">
        <v>60</v>
      </c>
      <c r="D197" s="25">
        <f>VLOOKUP(B197,'Daftar Harga Bahan Baku'!A:B,2,0)</f>
        <v>22.5</v>
      </c>
      <c r="E197" s="20">
        <f t="shared" ref="E197:E245" si="4">C197*D197</f>
        <v>1350</v>
      </c>
      <c r="F197" s="28">
        <f>SUM(E197:E203)</f>
        <v>6215.7649938800487</v>
      </c>
    </row>
    <row r="198" spans="1:6" x14ac:dyDescent="0.35">
      <c r="A198" s="15"/>
      <c r="B198" s="32" t="s">
        <v>14</v>
      </c>
      <c r="C198" s="4">
        <v>100</v>
      </c>
      <c r="D198" s="25">
        <f>VLOOKUP(B198,'Daftar Harga Bahan Baku'!A:B,2,0)</f>
        <v>17.441860465116278</v>
      </c>
      <c r="E198" s="20">
        <f t="shared" si="4"/>
        <v>1744.1860465116279</v>
      </c>
      <c r="F198" s="27"/>
    </row>
    <row r="199" spans="1:6" x14ac:dyDescent="0.35">
      <c r="A199" s="15"/>
      <c r="B199" s="32" t="s">
        <v>15</v>
      </c>
      <c r="C199" s="4">
        <v>10</v>
      </c>
      <c r="D199" s="25">
        <f>VLOOKUP(B199,'Daftar Harga Bahan Baku'!A:B,2,0)</f>
        <v>84</v>
      </c>
      <c r="E199" s="20">
        <f t="shared" si="4"/>
        <v>840</v>
      </c>
      <c r="F199" s="27"/>
    </row>
    <row r="200" spans="1:6" x14ac:dyDescent="0.35">
      <c r="A200" s="15"/>
      <c r="B200" s="32" t="s">
        <v>25</v>
      </c>
      <c r="C200" s="4">
        <v>8</v>
      </c>
      <c r="D200" s="25">
        <f>VLOOKUP(B200,'Daftar Harga Bahan Baku'!A:B,2,0)</f>
        <v>150</v>
      </c>
      <c r="E200" s="20">
        <f t="shared" si="4"/>
        <v>1200</v>
      </c>
      <c r="F200" s="27"/>
    </row>
    <row r="201" spans="1:6" x14ac:dyDescent="0.35">
      <c r="A201" s="15"/>
      <c r="B201" s="32" t="s">
        <v>64</v>
      </c>
      <c r="C201" s="9">
        <v>100</v>
      </c>
      <c r="D201" s="25">
        <f>VLOOKUP(B201,'Daftar Harga Bahan Baku'!A:B,2,0)</f>
        <v>0.31578947368421051</v>
      </c>
      <c r="E201" s="20">
        <f t="shared" si="4"/>
        <v>31.578947368421051</v>
      </c>
      <c r="F201" s="27"/>
    </row>
    <row r="202" spans="1:6" x14ac:dyDescent="0.35">
      <c r="A202" s="15"/>
      <c r="B202" s="33" t="s">
        <v>65</v>
      </c>
      <c r="C202" s="6">
        <v>0.25</v>
      </c>
      <c r="D202" s="25">
        <f>VLOOKUP(B202,'Daftar Harga Bahan Baku'!A:B,2,0)</f>
        <v>1000</v>
      </c>
      <c r="E202" s="20">
        <f t="shared" si="4"/>
        <v>250</v>
      </c>
      <c r="F202" s="27"/>
    </row>
    <row r="203" spans="1:6" x14ac:dyDescent="0.35">
      <c r="A203" s="15"/>
      <c r="B203" s="32" t="s">
        <v>67</v>
      </c>
      <c r="C203" s="4">
        <v>1</v>
      </c>
      <c r="D203" s="25">
        <f>VLOOKUP(B203,'Daftar Harga Bahan Baku'!A:B,2,0)</f>
        <v>800</v>
      </c>
      <c r="E203" s="20">
        <f t="shared" si="4"/>
        <v>800</v>
      </c>
      <c r="F203" s="27"/>
    </row>
    <row r="204" spans="1:6" x14ac:dyDescent="0.35">
      <c r="A204" s="21">
        <v>25</v>
      </c>
      <c r="B204" s="31" t="s">
        <v>52</v>
      </c>
      <c r="C204" s="34" t="s">
        <v>60</v>
      </c>
      <c r="D204" s="35" t="s">
        <v>61</v>
      </c>
      <c r="E204" s="36" t="s">
        <v>62</v>
      </c>
      <c r="F204" s="37" t="s">
        <v>63</v>
      </c>
    </row>
    <row r="205" spans="1:6" x14ac:dyDescent="0.35">
      <c r="A205" s="15"/>
      <c r="B205" s="32" t="s">
        <v>26</v>
      </c>
      <c r="C205" s="4">
        <v>18</v>
      </c>
      <c r="D205" s="25">
        <f>VLOOKUP(B205,'Daftar Harga Bahan Baku'!A:B,2,0)</f>
        <v>130</v>
      </c>
      <c r="E205" s="20">
        <f t="shared" si="4"/>
        <v>2340</v>
      </c>
      <c r="F205" s="28">
        <f>SUM(E205:E210)</f>
        <v>4544.9122807017548</v>
      </c>
    </row>
    <row r="206" spans="1:6" x14ac:dyDescent="0.35">
      <c r="A206" s="15"/>
      <c r="B206" s="32" t="s">
        <v>27</v>
      </c>
      <c r="C206" s="4">
        <v>30</v>
      </c>
      <c r="D206" s="25">
        <f>VLOOKUP(B206,'Daftar Harga Bahan Baku'!A:B,2,0)</f>
        <v>18</v>
      </c>
      <c r="E206" s="20">
        <f t="shared" si="4"/>
        <v>540</v>
      </c>
      <c r="F206" s="28"/>
    </row>
    <row r="207" spans="1:6" x14ac:dyDescent="0.35">
      <c r="A207" s="15"/>
      <c r="B207" s="32" t="s">
        <v>29</v>
      </c>
      <c r="C207" s="4">
        <v>2</v>
      </c>
      <c r="D207" s="25">
        <f>VLOOKUP(B207,'Daftar Harga Bahan Baku'!A:B,2,0)</f>
        <v>291.66666666666669</v>
      </c>
      <c r="E207" s="20">
        <f t="shared" si="4"/>
        <v>583.33333333333337</v>
      </c>
      <c r="F207" s="28"/>
    </row>
    <row r="208" spans="1:6" x14ac:dyDescent="0.35">
      <c r="A208" s="15"/>
      <c r="B208" s="32" t="s">
        <v>64</v>
      </c>
      <c r="C208" s="9">
        <v>100</v>
      </c>
      <c r="D208" s="25">
        <f>VLOOKUP(B208,'Daftar Harga Bahan Baku'!A:B,2,0)</f>
        <v>0.31578947368421051</v>
      </c>
      <c r="E208" s="20">
        <f t="shared" si="4"/>
        <v>31.578947368421051</v>
      </c>
      <c r="F208" s="28"/>
    </row>
    <row r="209" spans="1:6" x14ac:dyDescent="0.35">
      <c r="A209" s="15"/>
      <c r="B209" s="33" t="s">
        <v>65</v>
      </c>
      <c r="C209" s="6">
        <v>0.25</v>
      </c>
      <c r="D209" s="25">
        <f>VLOOKUP(B209,'Daftar Harga Bahan Baku'!A:B,2,0)</f>
        <v>1000</v>
      </c>
      <c r="E209" s="20">
        <f t="shared" si="4"/>
        <v>250</v>
      </c>
      <c r="F209" s="28"/>
    </row>
    <row r="210" spans="1:6" x14ac:dyDescent="0.35">
      <c r="A210" s="15"/>
      <c r="B210" s="32" t="s">
        <v>67</v>
      </c>
      <c r="C210" s="4">
        <v>1</v>
      </c>
      <c r="D210" s="25">
        <f>VLOOKUP(B210,'Daftar Harga Bahan Baku'!A:B,2,0)</f>
        <v>800</v>
      </c>
      <c r="E210" s="20">
        <f t="shared" si="4"/>
        <v>800</v>
      </c>
      <c r="F210" s="28"/>
    </row>
    <row r="211" spans="1:6" x14ac:dyDescent="0.35">
      <c r="A211" s="21">
        <v>26</v>
      </c>
      <c r="B211" s="31" t="s">
        <v>53</v>
      </c>
      <c r="C211" s="34" t="s">
        <v>60</v>
      </c>
      <c r="D211" s="35" t="s">
        <v>61</v>
      </c>
      <c r="E211" s="36" t="s">
        <v>62</v>
      </c>
      <c r="F211" s="37" t="s">
        <v>63</v>
      </c>
    </row>
    <row r="212" spans="1:6" x14ac:dyDescent="0.35">
      <c r="A212" s="15"/>
      <c r="B212" s="32" t="s">
        <v>27</v>
      </c>
      <c r="C212" s="4">
        <v>30</v>
      </c>
      <c r="D212" s="25">
        <f>VLOOKUP(B212,'Daftar Harga Bahan Baku'!A:B,2,0)</f>
        <v>18</v>
      </c>
      <c r="E212" s="20">
        <f t="shared" si="4"/>
        <v>540</v>
      </c>
      <c r="F212" s="28">
        <f>SUM(E212:E216)</f>
        <v>2204.9122807017548</v>
      </c>
    </row>
    <row r="213" spans="1:6" x14ac:dyDescent="0.35">
      <c r="A213" s="15"/>
      <c r="B213" s="32" t="s">
        <v>29</v>
      </c>
      <c r="C213" s="4">
        <v>2</v>
      </c>
      <c r="D213" s="25">
        <f>VLOOKUP(B213,'Daftar Harga Bahan Baku'!A:B,2,0)</f>
        <v>291.66666666666669</v>
      </c>
      <c r="E213" s="20">
        <f t="shared" si="4"/>
        <v>583.33333333333337</v>
      </c>
      <c r="F213" s="27"/>
    </row>
    <row r="214" spans="1:6" x14ac:dyDescent="0.35">
      <c r="A214" s="15"/>
      <c r="B214" s="32" t="s">
        <v>64</v>
      </c>
      <c r="C214" s="9">
        <v>100</v>
      </c>
      <c r="D214" s="25">
        <f>VLOOKUP(B214,'Daftar Harga Bahan Baku'!A:B,2,0)</f>
        <v>0.31578947368421051</v>
      </c>
      <c r="E214" s="20">
        <f t="shared" si="4"/>
        <v>31.578947368421051</v>
      </c>
      <c r="F214" s="27"/>
    </row>
    <row r="215" spans="1:6" x14ac:dyDescent="0.35">
      <c r="A215" s="15"/>
      <c r="B215" s="33" t="s">
        <v>65</v>
      </c>
      <c r="C215" s="6">
        <v>0.25</v>
      </c>
      <c r="D215" s="25">
        <f>VLOOKUP(B215,'Daftar Harga Bahan Baku'!A:B,2,0)</f>
        <v>1000</v>
      </c>
      <c r="E215" s="20">
        <f t="shared" si="4"/>
        <v>250</v>
      </c>
      <c r="F215" s="27"/>
    </row>
    <row r="216" spans="1:6" x14ac:dyDescent="0.35">
      <c r="A216" s="15"/>
      <c r="B216" s="32" t="s">
        <v>67</v>
      </c>
      <c r="C216" s="4">
        <v>1</v>
      </c>
      <c r="D216" s="25">
        <f>VLOOKUP(B216,'Daftar Harga Bahan Baku'!A:B,2,0)</f>
        <v>800</v>
      </c>
      <c r="E216" s="20">
        <f t="shared" si="4"/>
        <v>800</v>
      </c>
      <c r="F216" s="27"/>
    </row>
    <row r="217" spans="1:6" x14ac:dyDescent="0.35">
      <c r="A217" s="21">
        <v>27</v>
      </c>
      <c r="B217" s="31" t="s">
        <v>54</v>
      </c>
      <c r="C217" s="34" t="s">
        <v>60</v>
      </c>
      <c r="D217" s="35" t="s">
        <v>61</v>
      </c>
      <c r="E217" s="36" t="s">
        <v>62</v>
      </c>
      <c r="F217" s="37" t="s">
        <v>63</v>
      </c>
    </row>
    <row r="218" spans="1:6" x14ac:dyDescent="0.35">
      <c r="A218" s="15"/>
      <c r="B218" s="32" t="s">
        <v>29</v>
      </c>
      <c r="C218" s="4">
        <v>2</v>
      </c>
      <c r="D218" s="25">
        <f>VLOOKUP(B218,'Daftar Harga Bahan Baku'!A:B,2,0)</f>
        <v>291.66666666666669</v>
      </c>
      <c r="E218" s="20">
        <f t="shared" si="4"/>
        <v>583.33333333333337</v>
      </c>
      <c r="F218" s="28">
        <f>SUM(E218:E221)</f>
        <v>1664.9122807017543</v>
      </c>
    </row>
    <row r="219" spans="1:6" x14ac:dyDescent="0.35">
      <c r="A219" s="15"/>
      <c r="B219" s="32" t="s">
        <v>64</v>
      </c>
      <c r="C219" s="9">
        <v>100</v>
      </c>
      <c r="D219" s="25">
        <f>VLOOKUP(B219,'Daftar Harga Bahan Baku'!A:B,2,0)</f>
        <v>0.31578947368421051</v>
      </c>
      <c r="E219" s="20">
        <f t="shared" si="4"/>
        <v>31.578947368421051</v>
      </c>
      <c r="F219" s="27"/>
    </row>
    <row r="220" spans="1:6" x14ac:dyDescent="0.35">
      <c r="A220" s="15"/>
      <c r="B220" s="33" t="s">
        <v>65</v>
      </c>
      <c r="C220" s="6">
        <v>0.25</v>
      </c>
      <c r="D220" s="25">
        <f>VLOOKUP(B220,'Daftar Harga Bahan Baku'!A:B,2,0)</f>
        <v>1000</v>
      </c>
      <c r="E220" s="20">
        <f t="shared" si="4"/>
        <v>250</v>
      </c>
      <c r="F220" s="27"/>
    </row>
    <row r="221" spans="1:6" x14ac:dyDescent="0.35">
      <c r="A221" s="15"/>
      <c r="B221" s="32" t="s">
        <v>67</v>
      </c>
      <c r="C221" s="4">
        <v>1</v>
      </c>
      <c r="D221" s="25">
        <f>VLOOKUP(B221,'Daftar Harga Bahan Baku'!A:B,2,0)</f>
        <v>800</v>
      </c>
      <c r="E221" s="20">
        <f t="shared" si="4"/>
        <v>800</v>
      </c>
      <c r="F221" s="27"/>
    </row>
    <row r="222" spans="1:6" x14ac:dyDescent="0.35">
      <c r="A222" s="21">
        <v>28</v>
      </c>
      <c r="B222" s="31" t="s">
        <v>17</v>
      </c>
      <c r="C222" s="34" t="s">
        <v>60</v>
      </c>
      <c r="D222" s="35" t="s">
        <v>61</v>
      </c>
      <c r="E222" s="36" t="s">
        <v>62</v>
      </c>
      <c r="F222" s="37" t="s">
        <v>63</v>
      </c>
    </row>
    <row r="223" spans="1:6" x14ac:dyDescent="0.35">
      <c r="A223" s="15"/>
      <c r="B223" s="32" t="s">
        <v>12</v>
      </c>
      <c r="C223" s="4">
        <v>30</v>
      </c>
      <c r="D223" s="25">
        <f>VLOOKUP(B223,'Daftar Harga Bahan Baku'!A:B,2,0)</f>
        <v>22.5</v>
      </c>
      <c r="E223" s="20">
        <f t="shared" si="4"/>
        <v>675</v>
      </c>
      <c r="F223" s="28">
        <f>SUM(E223:E230)</f>
        <v>9923.0018359853129</v>
      </c>
    </row>
    <row r="224" spans="1:6" x14ac:dyDescent="0.35">
      <c r="A224" s="15"/>
      <c r="B224" s="32" t="s">
        <v>14</v>
      </c>
      <c r="C224" s="4">
        <v>100</v>
      </c>
      <c r="D224" s="25">
        <f>VLOOKUP(B224,'Daftar Harga Bahan Baku'!A:B,2,0)</f>
        <v>17.441860465116278</v>
      </c>
      <c r="E224" s="20">
        <f t="shared" si="4"/>
        <v>1744.1860465116279</v>
      </c>
      <c r="F224" s="27"/>
    </row>
    <row r="225" spans="1:6" x14ac:dyDescent="0.35">
      <c r="A225" s="15"/>
      <c r="B225" s="32" t="s">
        <v>15</v>
      </c>
      <c r="C225" s="4">
        <v>10</v>
      </c>
      <c r="D225" s="25">
        <f>VLOOKUP(B225,'Daftar Harga Bahan Baku'!A:B,2,0)</f>
        <v>84</v>
      </c>
      <c r="E225" s="20">
        <f t="shared" si="4"/>
        <v>840</v>
      </c>
      <c r="F225" s="27"/>
    </row>
    <row r="226" spans="1:6" x14ac:dyDescent="0.35">
      <c r="A226" s="15"/>
      <c r="B226" s="32" t="s">
        <v>16</v>
      </c>
      <c r="C226" s="4">
        <v>20</v>
      </c>
      <c r="D226" s="25">
        <f>VLOOKUP(B226,'Daftar Harga Bahan Baku'!A:B,2,0)</f>
        <v>44.736842105263158</v>
      </c>
      <c r="E226" s="20">
        <f t="shared" si="4"/>
        <v>894.73684210526312</v>
      </c>
      <c r="F226" s="27"/>
    </row>
    <row r="227" spans="1:6" x14ac:dyDescent="0.35">
      <c r="A227" s="15"/>
      <c r="B227" s="32" t="s">
        <v>17</v>
      </c>
      <c r="C227" s="4">
        <v>25</v>
      </c>
      <c r="D227" s="25">
        <f>VLOOKUP(B227,'Daftar Harga Bahan Baku'!A:B,2,0)</f>
        <v>187.5</v>
      </c>
      <c r="E227" s="20">
        <f t="shared" si="4"/>
        <v>4687.5</v>
      </c>
      <c r="F227" s="27"/>
    </row>
    <row r="228" spans="1:6" x14ac:dyDescent="0.35">
      <c r="A228" s="15"/>
      <c r="B228" s="32" t="s">
        <v>64</v>
      </c>
      <c r="C228" s="9">
        <v>100</v>
      </c>
      <c r="D228" s="25">
        <f>VLOOKUP(B228,'Daftar Harga Bahan Baku'!A:B,2,0)</f>
        <v>0.31578947368421051</v>
      </c>
      <c r="E228" s="20">
        <f t="shared" si="4"/>
        <v>31.578947368421051</v>
      </c>
      <c r="F228" s="27"/>
    </row>
    <row r="229" spans="1:6" x14ac:dyDescent="0.35">
      <c r="A229" s="15"/>
      <c r="B229" s="33" t="s">
        <v>65</v>
      </c>
      <c r="C229" s="6">
        <v>0.25</v>
      </c>
      <c r="D229" s="25">
        <f>VLOOKUP(B229,'Daftar Harga Bahan Baku'!A:B,2,0)</f>
        <v>1000</v>
      </c>
      <c r="E229" s="20">
        <f t="shared" si="4"/>
        <v>250</v>
      </c>
      <c r="F229" s="27"/>
    </row>
    <row r="230" spans="1:6" x14ac:dyDescent="0.35">
      <c r="A230" s="15"/>
      <c r="B230" s="32" t="s">
        <v>67</v>
      </c>
      <c r="C230" s="4">
        <v>1</v>
      </c>
      <c r="D230" s="25">
        <f>VLOOKUP(B230,'Daftar Harga Bahan Baku'!A:B,2,0)</f>
        <v>800</v>
      </c>
      <c r="E230" s="20">
        <f t="shared" si="4"/>
        <v>800</v>
      </c>
      <c r="F230" s="22"/>
    </row>
    <row r="231" spans="1:6" x14ac:dyDescent="0.35">
      <c r="A231" s="21">
        <v>29</v>
      </c>
      <c r="B231" s="31" t="s">
        <v>22</v>
      </c>
      <c r="C231" s="34" t="s">
        <v>60</v>
      </c>
      <c r="D231" s="35" t="s">
        <v>61</v>
      </c>
      <c r="E231" s="36" t="s">
        <v>62</v>
      </c>
      <c r="F231" s="37" t="s">
        <v>63</v>
      </c>
    </row>
    <row r="232" spans="1:6" x14ac:dyDescent="0.35">
      <c r="A232" s="15"/>
      <c r="B232" s="32" t="s">
        <v>12</v>
      </c>
      <c r="C232" s="4">
        <v>20</v>
      </c>
      <c r="D232" s="25">
        <f>VLOOKUP(B232,'Daftar Harga Bahan Baku'!A:B,2,0)</f>
        <v>22.5</v>
      </c>
      <c r="E232" s="20">
        <f t="shared" si="4"/>
        <v>450</v>
      </c>
      <c r="F232" s="28">
        <f>SUM(E232:E239)</f>
        <v>10143.835169318647</v>
      </c>
    </row>
    <row r="233" spans="1:6" x14ac:dyDescent="0.35">
      <c r="A233" s="15"/>
      <c r="B233" s="32" t="s">
        <v>14</v>
      </c>
      <c r="C233" s="4">
        <v>100</v>
      </c>
      <c r="D233" s="25">
        <f>VLOOKUP(B233,'Daftar Harga Bahan Baku'!A:B,2,0)</f>
        <v>17.441860465116278</v>
      </c>
      <c r="E233" s="20">
        <f t="shared" si="4"/>
        <v>1744.1860465116279</v>
      </c>
      <c r="F233" s="27"/>
    </row>
    <row r="234" spans="1:6" x14ac:dyDescent="0.35">
      <c r="A234" s="15"/>
      <c r="B234" s="32" t="s">
        <v>15</v>
      </c>
      <c r="C234" s="4">
        <v>10</v>
      </c>
      <c r="D234" s="25">
        <f>VLOOKUP(B234,'Daftar Harga Bahan Baku'!A:B,2,0)</f>
        <v>84</v>
      </c>
      <c r="E234" s="20">
        <f t="shared" si="4"/>
        <v>840</v>
      </c>
      <c r="F234" s="27"/>
    </row>
    <row r="235" spans="1:6" x14ac:dyDescent="0.35">
      <c r="A235" s="15"/>
      <c r="B235" s="32" t="s">
        <v>16</v>
      </c>
      <c r="C235" s="4">
        <v>20</v>
      </c>
      <c r="D235" s="25">
        <f>VLOOKUP(B235,'Daftar Harga Bahan Baku'!A:B,2,0)</f>
        <v>44.736842105263158</v>
      </c>
      <c r="E235" s="20">
        <f t="shared" si="4"/>
        <v>894.73684210526312</v>
      </c>
      <c r="F235" s="27"/>
    </row>
    <row r="236" spans="1:6" x14ac:dyDescent="0.35">
      <c r="A236" s="15"/>
      <c r="B236" s="32" t="s">
        <v>22</v>
      </c>
      <c r="C236" s="4">
        <v>35</v>
      </c>
      <c r="D236" s="25">
        <f>VLOOKUP(B236,'Daftar Harga Bahan Baku'!A:B,2,0)</f>
        <v>146.66666666666666</v>
      </c>
      <c r="E236" s="20">
        <f t="shared" si="4"/>
        <v>5133.333333333333</v>
      </c>
      <c r="F236" s="27"/>
    </row>
    <row r="237" spans="1:6" x14ac:dyDescent="0.35">
      <c r="A237" s="15"/>
      <c r="B237" s="32" t="s">
        <v>64</v>
      </c>
      <c r="C237" s="9">
        <v>100</v>
      </c>
      <c r="D237" s="25">
        <f>VLOOKUP(B237,'Daftar Harga Bahan Baku'!A:B,2,0)</f>
        <v>0.31578947368421051</v>
      </c>
      <c r="E237" s="20">
        <f t="shared" si="4"/>
        <v>31.578947368421051</v>
      </c>
      <c r="F237" s="27"/>
    </row>
    <row r="238" spans="1:6" x14ac:dyDescent="0.35">
      <c r="A238" s="15"/>
      <c r="B238" s="33" t="s">
        <v>65</v>
      </c>
      <c r="C238" s="6">
        <v>0.25</v>
      </c>
      <c r="D238" s="25">
        <f>VLOOKUP(B238,'Daftar Harga Bahan Baku'!A:B,2,0)</f>
        <v>1000</v>
      </c>
      <c r="E238" s="20">
        <f t="shared" si="4"/>
        <v>250</v>
      </c>
      <c r="F238" s="27"/>
    </row>
    <row r="239" spans="1:6" x14ac:dyDescent="0.35">
      <c r="A239" s="15"/>
      <c r="B239" s="32" t="s">
        <v>67</v>
      </c>
      <c r="C239" s="4">
        <v>1</v>
      </c>
      <c r="D239" s="25">
        <f>VLOOKUP(B239,'Daftar Harga Bahan Baku'!A:B,2,0)</f>
        <v>800</v>
      </c>
      <c r="E239" s="20">
        <f t="shared" si="4"/>
        <v>800</v>
      </c>
      <c r="F239" s="22"/>
    </row>
    <row r="240" spans="1:6" x14ac:dyDescent="0.35">
      <c r="A240" s="21">
        <v>30</v>
      </c>
      <c r="B240" s="31" t="s">
        <v>55</v>
      </c>
      <c r="C240" s="34" t="s">
        <v>60</v>
      </c>
      <c r="D240" s="35" t="s">
        <v>61</v>
      </c>
      <c r="E240" s="36" t="s">
        <v>62</v>
      </c>
      <c r="F240" s="37" t="s">
        <v>63</v>
      </c>
    </row>
    <row r="241" spans="1:6" x14ac:dyDescent="0.35">
      <c r="A241" s="15"/>
      <c r="B241" s="32" t="s">
        <v>24</v>
      </c>
      <c r="C241" s="4">
        <v>8</v>
      </c>
      <c r="D241" s="25">
        <f>VLOOKUP(B241,'Daftar Harga Bahan Baku'!A:B,2,0)</f>
        <v>290</v>
      </c>
      <c r="E241" s="20">
        <f t="shared" si="4"/>
        <v>2320</v>
      </c>
      <c r="F241" s="28">
        <f>SUM(E241:E245)</f>
        <v>5741.5789473684208</v>
      </c>
    </row>
    <row r="242" spans="1:6" x14ac:dyDescent="0.35">
      <c r="A242" s="15"/>
      <c r="B242" s="32" t="s">
        <v>26</v>
      </c>
      <c r="C242" s="4">
        <v>18</v>
      </c>
      <c r="D242" s="25">
        <f>VLOOKUP(B242,'Daftar Harga Bahan Baku'!A:B,2,0)</f>
        <v>130</v>
      </c>
      <c r="E242" s="20">
        <f t="shared" si="4"/>
        <v>2340</v>
      </c>
      <c r="F242" s="27"/>
    </row>
    <row r="243" spans="1:6" x14ac:dyDescent="0.35">
      <c r="A243" s="15"/>
      <c r="B243" s="32" t="s">
        <v>64</v>
      </c>
      <c r="C243" s="9">
        <v>100</v>
      </c>
      <c r="D243" s="25">
        <f>VLOOKUP(B243,'Daftar Harga Bahan Baku'!A:B,2,0)</f>
        <v>0.31578947368421051</v>
      </c>
      <c r="E243" s="20">
        <f t="shared" si="4"/>
        <v>31.578947368421051</v>
      </c>
      <c r="F243" s="27"/>
    </row>
    <row r="244" spans="1:6" x14ac:dyDescent="0.35">
      <c r="A244" s="15"/>
      <c r="B244" s="33" t="s">
        <v>65</v>
      </c>
      <c r="C244" s="6">
        <v>0.25</v>
      </c>
      <c r="D244" s="25">
        <f>VLOOKUP(B244,'Daftar Harga Bahan Baku'!A:B,2,0)</f>
        <v>1000</v>
      </c>
      <c r="E244" s="20">
        <f t="shared" si="4"/>
        <v>250</v>
      </c>
      <c r="F244" s="27"/>
    </row>
    <row r="245" spans="1:6" x14ac:dyDescent="0.35">
      <c r="A245" s="15"/>
      <c r="B245" s="32" t="s">
        <v>67</v>
      </c>
      <c r="C245" s="4">
        <v>1</v>
      </c>
      <c r="D245" s="25">
        <f>VLOOKUP(B245,'Daftar Harga Bahan Baku'!A:B,2,0)</f>
        <v>800</v>
      </c>
      <c r="E245" s="20">
        <f t="shared" si="4"/>
        <v>800</v>
      </c>
      <c r="F245" s="27"/>
    </row>
  </sheetData>
  <autoFilter ref="A2:F2" xr:uid="{A878C759-2619-4E14-8890-E08F92C5CA24}"/>
  <mergeCells count="1">
    <mergeCell ref="A1:F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3A3755-497D-4109-B823-8DB84BD03285}">
  <dimension ref="A1:J58"/>
  <sheetViews>
    <sheetView workbookViewId="0">
      <selection activeCell="H4" sqref="H4"/>
    </sheetView>
  </sheetViews>
  <sheetFormatPr defaultRowHeight="14.5" x14ac:dyDescent="0.35"/>
  <cols>
    <col min="1" max="1" width="34.36328125" bestFit="1" customWidth="1"/>
    <col min="2" max="2" width="11.1796875" bestFit="1" customWidth="1"/>
    <col min="3" max="3" width="10.81640625" customWidth="1"/>
    <col min="4" max="4" width="16.7265625" bestFit="1" customWidth="1"/>
    <col min="5" max="5" width="17" customWidth="1"/>
    <col min="6" max="6" width="9.08984375" bestFit="1" customWidth="1"/>
    <col min="8" max="8" width="38.453125" customWidth="1"/>
    <col min="9" max="9" width="11.08984375" bestFit="1" customWidth="1"/>
  </cols>
  <sheetData>
    <row r="1" spans="1:10" x14ac:dyDescent="0.35">
      <c r="H1" s="50" t="s">
        <v>880</v>
      </c>
      <c r="I1" s="50"/>
    </row>
    <row r="2" spans="1:10" x14ac:dyDescent="0.35">
      <c r="H2" s="50" t="s">
        <v>885</v>
      </c>
      <c r="I2" s="50"/>
    </row>
    <row r="3" spans="1:10" ht="29" x14ac:dyDescent="0.35">
      <c r="H3" s="118" t="s">
        <v>888</v>
      </c>
      <c r="I3" s="50"/>
    </row>
    <row r="4" spans="1:10" x14ac:dyDescent="0.35">
      <c r="H4" s="80" t="s">
        <v>134</v>
      </c>
      <c r="I4" s="81">
        <f>4*150000</f>
        <v>600000</v>
      </c>
    </row>
    <row r="5" spans="1:10" x14ac:dyDescent="0.35">
      <c r="H5" s="98" t="s">
        <v>135</v>
      </c>
      <c r="I5" s="99">
        <f>I4/566</f>
        <v>1060.0706713780919</v>
      </c>
    </row>
    <row r="6" spans="1:10" x14ac:dyDescent="0.35">
      <c r="A6" t="s">
        <v>136</v>
      </c>
    </row>
    <row r="8" spans="1:10" ht="43.5" customHeight="1" x14ac:dyDescent="0.35">
      <c r="A8" s="62" t="s">
        <v>137</v>
      </c>
      <c r="B8" s="63"/>
      <c r="C8" s="64" t="s">
        <v>845</v>
      </c>
      <c r="D8" s="64" t="s">
        <v>846</v>
      </c>
      <c r="E8" s="64" t="s">
        <v>847</v>
      </c>
      <c r="H8" s="116" t="s">
        <v>887</v>
      </c>
      <c r="I8" s="117"/>
      <c r="J8" s="117"/>
    </row>
    <row r="9" spans="1:10" x14ac:dyDescent="0.35">
      <c r="A9" s="65" t="s">
        <v>138</v>
      </c>
      <c r="B9" s="66">
        <v>5800000</v>
      </c>
      <c r="C9" s="4">
        <v>5</v>
      </c>
      <c r="D9" s="67">
        <f>B9/C9</f>
        <v>1160000</v>
      </c>
      <c r="E9" s="67">
        <f>D9/12</f>
        <v>96666.666666666672</v>
      </c>
      <c r="H9" s="84" t="s">
        <v>868</v>
      </c>
      <c r="I9" s="85">
        <v>50000</v>
      </c>
      <c r="J9" s="86"/>
    </row>
    <row r="10" spans="1:10" x14ac:dyDescent="0.35">
      <c r="A10" s="68" t="s">
        <v>139</v>
      </c>
      <c r="B10" s="66">
        <v>500000</v>
      </c>
      <c r="C10" s="4">
        <v>3</v>
      </c>
      <c r="D10" s="67">
        <f t="shared" ref="D10:D22" si="0">B10/C10</f>
        <v>166666.66666666666</v>
      </c>
      <c r="E10" s="67">
        <f t="shared" ref="E10:E22" si="1">D10/12</f>
        <v>13888.888888888889</v>
      </c>
      <c r="H10" s="84" t="s">
        <v>874</v>
      </c>
      <c r="I10" s="85">
        <v>25000</v>
      </c>
      <c r="J10" s="86"/>
    </row>
    <row r="11" spans="1:10" x14ac:dyDescent="0.35">
      <c r="A11" s="68" t="s">
        <v>140</v>
      </c>
      <c r="B11" s="66">
        <v>800000</v>
      </c>
      <c r="C11" s="4">
        <v>5</v>
      </c>
      <c r="D11" s="67">
        <f t="shared" si="0"/>
        <v>160000</v>
      </c>
      <c r="E11" s="67">
        <f t="shared" si="1"/>
        <v>13333.333333333334</v>
      </c>
      <c r="H11" s="84" t="s">
        <v>875</v>
      </c>
      <c r="I11" s="85">
        <v>50000</v>
      </c>
      <c r="J11" s="86"/>
    </row>
    <row r="12" spans="1:10" x14ac:dyDescent="0.35">
      <c r="A12" s="68" t="s">
        <v>141</v>
      </c>
      <c r="B12" s="66">
        <v>500000</v>
      </c>
      <c r="C12" s="4">
        <v>5</v>
      </c>
      <c r="D12" s="67">
        <f t="shared" si="0"/>
        <v>100000</v>
      </c>
      <c r="E12" s="67">
        <f t="shared" si="1"/>
        <v>8333.3333333333339</v>
      </c>
      <c r="H12" s="84" t="s">
        <v>876</v>
      </c>
      <c r="I12" s="85">
        <v>10000</v>
      </c>
      <c r="J12" s="86"/>
    </row>
    <row r="13" spans="1:10" x14ac:dyDescent="0.35">
      <c r="A13" s="68" t="s">
        <v>142</v>
      </c>
      <c r="B13" s="66">
        <v>150000</v>
      </c>
      <c r="C13" s="4">
        <v>3</v>
      </c>
      <c r="D13" s="67">
        <f t="shared" si="0"/>
        <v>50000</v>
      </c>
      <c r="E13" s="67">
        <f t="shared" si="1"/>
        <v>4166.666666666667</v>
      </c>
      <c r="H13" s="84" t="s">
        <v>847</v>
      </c>
      <c r="I13" s="87">
        <f>E23</f>
        <v>426111.11111111112</v>
      </c>
      <c r="J13" s="86"/>
    </row>
    <row r="14" spans="1:10" x14ac:dyDescent="0.35">
      <c r="A14" s="68" t="s">
        <v>143</v>
      </c>
      <c r="B14" s="66">
        <v>100000</v>
      </c>
      <c r="C14" s="4">
        <v>3</v>
      </c>
      <c r="D14" s="67">
        <f t="shared" si="0"/>
        <v>33333.333333333336</v>
      </c>
      <c r="E14" s="67">
        <f t="shared" si="1"/>
        <v>2777.7777777777778</v>
      </c>
      <c r="H14" s="89" t="s">
        <v>869</v>
      </c>
      <c r="I14" s="90">
        <f>SUM(I9:I13)</f>
        <v>561111.11111111112</v>
      </c>
      <c r="J14" s="88"/>
    </row>
    <row r="15" spans="1:10" x14ac:dyDescent="0.35">
      <c r="A15" s="68" t="s">
        <v>144</v>
      </c>
      <c r="B15" s="66">
        <v>3500000</v>
      </c>
      <c r="C15" s="4">
        <v>5</v>
      </c>
      <c r="D15" s="67">
        <f t="shared" si="0"/>
        <v>700000</v>
      </c>
      <c r="E15" s="67">
        <f t="shared" si="1"/>
        <v>58333.333333333336</v>
      </c>
      <c r="H15" s="89" t="s">
        <v>877</v>
      </c>
      <c r="I15" s="90"/>
      <c r="J15" s="90">
        <f>I14/566</f>
        <v>991.36238712210445</v>
      </c>
    </row>
    <row r="16" spans="1:10" x14ac:dyDescent="0.35">
      <c r="A16" s="68" t="s">
        <v>145</v>
      </c>
      <c r="B16" s="66">
        <v>150000</v>
      </c>
      <c r="C16" s="4">
        <v>2</v>
      </c>
      <c r="D16" s="67">
        <f t="shared" si="0"/>
        <v>75000</v>
      </c>
      <c r="E16" s="67">
        <f t="shared" si="1"/>
        <v>6250</v>
      </c>
      <c r="H16" s="83" t="s">
        <v>886</v>
      </c>
      <c r="I16" s="83"/>
      <c r="J16" s="50"/>
    </row>
    <row r="17" spans="1:10" x14ac:dyDescent="0.35">
      <c r="A17" s="68" t="s">
        <v>146</v>
      </c>
      <c r="B17" s="66">
        <v>1500000</v>
      </c>
      <c r="C17" s="4">
        <v>5</v>
      </c>
      <c r="D17" s="67">
        <f t="shared" si="0"/>
        <v>300000</v>
      </c>
      <c r="E17" s="67">
        <f t="shared" si="1"/>
        <v>25000</v>
      </c>
      <c r="H17" s="84" t="s">
        <v>878</v>
      </c>
      <c r="I17" s="85">
        <f>6000*16</f>
        <v>96000</v>
      </c>
      <c r="J17" s="86"/>
    </row>
    <row r="18" spans="1:10" x14ac:dyDescent="0.35">
      <c r="A18" s="68" t="s">
        <v>147</v>
      </c>
      <c r="B18" s="66">
        <v>375000</v>
      </c>
      <c r="C18" s="4">
        <v>5</v>
      </c>
      <c r="D18" s="67">
        <f t="shared" si="0"/>
        <v>75000</v>
      </c>
      <c r="E18" s="67">
        <f t="shared" si="1"/>
        <v>6250</v>
      </c>
      <c r="H18" s="84" t="s">
        <v>881</v>
      </c>
      <c r="I18" s="85">
        <f>1729846</f>
        <v>1729846</v>
      </c>
      <c r="J18" s="86"/>
    </row>
    <row r="19" spans="1:10" x14ac:dyDescent="0.35">
      <c r="A19" s="68" t="s">
        <v>148</v>
      </c>
      <c r="B19" s="66">
        <v>700000</v>
      </c>
      <c r="C19" s="4">
        <v>3</v>
      </c>
      <c r="D19" s="67">
        <f t="shared" si="0"/>
        <v>233333.33333333334</v>
      </c>
      <c r="E19" s="67">
        <f t="shared" si="1"/>
        <v>19444.444444444445</v>
      </c>
      <c r="H19" s="93" t="s">
        <v>879</v>
      </c>
      <c r="I19" s="94"/>
      <c r="J19" s="94">
        <f>SUM(I17:I18)/566</f>
        <v>3225.8763250883394</v>
      </c>
    </row>
    <row r="20" spans="1:10" ht="16" x14ac:dyDescent="0.5">
      <c r="A20" s="68" t="s">
        <v>149</v>
      </c>
      <c r="B20" s="66">
        <v>400000</v>
      </c>
      <c r="C20" s="4">
        <v>2</v>
      </c>
      <c r="D20" s="67">
        <f t="shared" si="0"/>
        <v>200000</v>
      </c>
      <c r="E20" s="67">
        <f t="shared" si="1"/>
        <v>16666.666666666668</v>
      </c>
      <c r="H20" s="91" t="s">
        <v>882</v>
      </c>
      <c r="I20" s="92"/>
      <c r="J20" s="95">
        <f>J19+J15</f>
        <v>4217.2387122104437</v>
      </c>
    </row>
    <row r="21" spans="1:10" x14ac:dyDescent="0.35">
      <c r="A21" s="68" t="s">
        <v>150</v>
      </c>
      <c r="B21" s="66">
        <v>1500000</v>
      </c>
      <c r="C21" s="4">
        <v>1</v>
      </c>
      <c r="D21" s="67">
        <f t="shared" si="0"/>
        <v>1500000</v>
      </c>
      <c r="E21" s="67">
        <f t="shared" si="1"/>
        <v>125000</v>
      </c>
    </row>
    <row r="22" spans="1:10" x14ac:dyDescent="0.35">
      <c r="A22" s="68" t="s">
        <v>151</v>
      </c>
      <c r="B22" s="66">
        <v>360000</v>
      </c>
      <c r="C22" s="4">
        <v>1</v>
      </c>
      <c r="D22" s="67">
        <f t="shared" si="0"/>
        <v>360000</v>
      </c>
      <c r="E22" s="67">
        <f t="shared" si="1"/>
        <v>30000</v>
      </c>
    </row>
    <row r="23" spans="1:10" x14ac:dyDescent="0.35">
      <c r="A23" s="69" t="s">
        <v>98</v>
      </c>
      <c r="B23" s="70">
        <f>SUM(B9:B22)</f>
        <v>16335000</v>
      </c>
      <c r="C23" s="71"/>
      <c r="D23" s="71"/>
      <c r="E23" s="72">
        <f>SUM(E9:E22)</f>
        <v>426111.11111111112</v>
      </c>
    </row>
    <row r="29" spans="1:10" x14ac:dyDescent="0.35">
      <c r="A29" t="s">
        <v>97</v>
      </c>
      <c r="B29" t="s">
        <v>126</v>
      </c>
      <c r="C29" t="s">
        <v>133</v>
      </c>
      <c r="D29" s="52" t="s">
        <v>848</v>
      </c>
      <c r="E29" t="s">
        <v>849</v>
      </c>
      <c r="F29" t="s">
        <v>850</v>
      </c>
      <c r="G29" t="s">
        <v>873</v>
      </c>
    </row>
    <row r="30" spans="1:10" x14ac:dyDescent="0.35">
      <c r="A30" t="s">
        <v>33</v>
      </c>
      <c r="B30">
        <v>8</v>
      </c>
      <c r="C30" s="7">
        <v>64000</v>
      </c>
      <c r="D30" s="52">
        <v>1.0251481659458593E-2</v>
      </c>
      <c r="E30" s="7">
        <f>$I$14*D30</f>
        <v>5752.2202644739891</v>
      </c>
      <c r="F30" s="7">
        <f t="shared" ref="F30:F57" si="2">$I$17*D30</f>
        <v>984.14223930802495</v>
      </c>
      <c r="G30" s="51">
        <f>E30+F30</f>
        <v>6736.3625037820138</v>
      </c>
      <c r="H30" s="51">
        <f>C30/B30</f>
        <v>8000</v>
      </c>
    </row>
    <row r="31" spans="1:10" x14ac:dyDescent="0.35">
      <c r="A31" t="s">
        <v>34</v>
      </c>
      <c r="B31">
        <v>50</v>
      </c>
      <c r="C31" s="7">
        <v>500000</v>
      </c>
      <c r="D31" s="52">
        <v>8.0089700464520269E-2</v>
      </c>
      <c r="E31" s="7">
        <f t="shared" ref="E31:E57" si="3">$I$14*D31</f>
        <v>44939.220816203044</v>
      </c>
      <c r="F31" s="7">
        <f t="shared" si="2"/>
        <v>7688.6112445939461</v>
      </c>
      <c r="G31" s="51">
        <f t="shared" ref="G31:G57" si="4">E31+F31</f>
        <v>52627.832060796987</v>
      </c>
      <c r="H31" s="51">
        <f t="shared" ref="H31:H57" si="5">C31/B31</f>
        <v>10000</v>
      </c>
    </row>
    <row r="32" spans="1:10" x14ac:dyDescent="0.35">
      <c r="A32" t="s">
        <v>35</v>
      </c>
      <c r="B32">
        <v>2</v>
      </c>
      <c r="C32" s="7">
        <v>30000</v>
      </c>
      <c r="D32" s="52">
        <v>4.8053820278712162E-3</v>
      </c>
      <c r="E32" s="7">
        <f t="shared" si="3"/>
        <v>2696.3532489721824</v>
      </c>
      <c r="F32" s="7">
        <f t="shared" si="2"/>
        <v>461.31667467563676</v>
      </c>
      <c r="G32" s="51">
        <f t="shared" si="4"/>
        <v>3157.6699236478194</v>
      </c>
      <c r="H32" s="51">
        <f t="shared" si="5"/>
        <v>15000</v>
      </c>
    </row>
    <row r="33" spans="1:8" x14ac:dyDescent="0.35">
      <c r="A33" t="s">
        <v>36</v>
      </c>
      <c r="B33">
        <v>48</v>
      </c>
      <c r="C33" s="7">
        <v>720000</v>
      </c>
      <c r="D33" s="52">
        <v>0.11532916866890917</v>
      </c>
      <c r="E33" s="7">
        <f t="shared" si="3"/>
        <v>64712.477975332375</v>
      </c>
      <c r="F33" s="7">
        <f t="shared" si="2"/>
        <v>11071.600192215281</v>
      </c>
      <c r="G33" s="51">
        <f t="shared" si="4"/>
        <v>75784.078167547661</v>
      </c>
      <c r="H33" s="51">
        <f t="shared" si="5"/>
        <v>15000</v>
      </c>
    </row>
    <row r="34" spans="1:8" x14ac:dyDescent="0.35">
      <c r="A34" t="s">
        <v>37</v>
      </c>
      <c r="B34">
        <v>41</v>
      </c>
      <c r="C34" s="7">
        <v>492000</v>
      </c>
      <c r="D34" s="52">
        <v>7.8808265257087937E-2</v>
      </c>
      <c r="E34" s="7">
        <f t="shared" si="3"/>
        <v>44220.193283143788</v>
      </c>
      <c r="F34" s="7">
        <f t="shared" si="2"/>
        <v>7565.5934646804417</v>
      </c>
      <c r="G34" s="51">
        <f t="shared" si="4"/>
        <v>51785.786747824226</v>
      </c>
      <c r="H34" s="51">
        <f t="shared" si="5"/>
        <v>12000</v>
      </c>
    </row>
    <row r="35" spans="1:8" x14ac:dyDescent="0.35">
      <c r="A35" t="s">
        <v>38</v>
      </c>
      <c r="B35">
        <v>171</v>
      </c>
      <c r="C35" s="7">
        <v>1710000</v>
      </c>
      <c r="D35" s="52">
        <v>0.27390677558865928</v>
      </c>
      <c r="E35" s="7">
        <f t="shared" si="3"/>
        <v>153692.13519141439</v>
      </c>
      <c r="F35" s="7">
        <f t="shared" si="2"/>
        <v>26295.05045651129</v>
      </c>
      <c r="G35" s="51">
        <f t="shared" si="4"/>
        <v>179987.18564792568</v>
      </c>
      <c r="H35" s="51">
        <f t="shared" si="5"/>
        <v>10000</v>
      </c>
    </row>
    <row r="36" spans="1:8" x14ac:dyDescent="0.35">
      <c r="A36" t="s">
        <v>40</v>
      </c>
      <c r="B36">
        <v>8</v>
      </c>
      <c r="C36" s="7">
        <v>120000</v>
      </c>
      <c r="D36" s="52">
        <v>1.9221528111484865E-2</v>
      </c>
      <c r="E36" s="7">
        <f t="shared" si="3"/>
        <v>10785.41299588873</v>
      </c>
      <c r="F36" s="7">
        <f t="shared" si="2"/>
        <v>1845.266698702547</v>
      </c>
      <c r="G36" s="51">
        <f t="shared" si="4"/>
        <v>12630.679694591277</v>
      </c>
      <c r="H36" s="51">
        <f t="shared" si="5"/>
        <v>15000</v>
      </c>
    </row>
    <row r="37" spans="1:8" x14ac:dyDescent="0.35">
      <c r="A37" t="s">
        <v>41</v>
      </c>
      <c r="B37">
        <v>2</v>
      </c>
      <c r="C37" s="7">
        <v>40000</v>
      </c>
      <c r="D37" s="52">
        <v>6.4071760371616207E-3</v>
      </c>
      <c r="E37" s="7">
        <f t="shared" si="3"/>
        <v>3595.1376652962426</v>
      </c>
      <c r="F37" s="7">
        <f t="shared" si="2"/>
        <v>615.08889956751557</v>
      </c>
      <c r="G37" s="51">
        <f t="shared" si="4"/>
        <v>4210.2265648637585</v>
      </c>
      <c r="H37" s="51">
        <f t="shared" si="5"/>
        <v>20000</v>
      </c>
    </row>
    <row r="38" spans="1:8" x14ac:dyDescent="0.35">
      <c r="A38" t="s">
        <v>42</v>
      </c>
      <c r="B38">
        <v>3</v>
      </c>
      <c r="C38" s="7">
        <v>54000</v>
      </c>
      <c r="D38" s="52">
        <v>8.649687650168188E-3</v>
      </c>
      <c r="E38" s="7">
        <f t="shared" si="3"/>
        <v>4853.4358481499276</v>
      </c>
      <c r="F38" s="7">
        <f t="shared" si="2"/>
        <v>830.37001441614609</v>
      </c>
      <c r="G38" s="51">
        <f t="shared" si="4"/>
        <v>5683.8058625660733</v>
      </c>
      <c r="H38" s="51">
        <f t="shared" si="5"/>
        <v>18000</v>
      </c>
    </row>
    <row r="39" spans="1:8" x14ac:dyDescent="0.35">
      <c r="A39" t="s">
        <v>43</v>
      </c>
      <c r="B39">
        <v>1</v>
      </c>
      <c r="C39" s="7">
        <v>20000</v>
      </c>
      <c r="D39" s="52">
        <v>3.2035880185808103E-3</v>
      </c>
      <c r="E39" s="7">
        <f t="shared" si="3"/>
        <v>1797.5688326481213</v>
      </c>
      <c r="F39" s="7">
        <f t="shared" si="2"/>
        <v>307.54444978375778</v>
      </c>
      <c r="G39" s="51">
        <f t="shared" si="4"/>
        <v>2105.1132824318793</v>
      </c>
      <c r="H39" s="51">
        <f t="shared" si="5"/>
        <v>20000</v>
      </c>
    </row>
    <row r="40" spans="1:8" x14ac:dyDescent="0.35">
      <c r="A40" t="s">
        <v>44</v>
      </c>
      <c r="B40">
        <v>1</v>
      </c>
      <c r="C40" s="7">
        <v>22000</v>
      </c>
      <c r="D40" s="52">
        <v>3.5239468204388918E-3</v>
      </c>
      <c r="E40" s="7">
        <f t="shared" si="3"/>
        <v>1977.3257159129337</v>
      </c>
      <c r="F40" s="7">
        <f t="shared" si="2"/>
        <v>338.29889476213361</v>
      </c>
      <c r="G40" s="51">
        <f t="shared" si="4"/>
        <v>2315.6246106750673</v>
      </c>
      <c r="H40" s="51">
        <f t="shared" si="5"/>
        <v>22000</v>
      </c>
    </row>
    <row r="41" spans="1:8" x14ac:dyDescent="0.35">
      <c r="A41" t="s">
        <v>18</v>
      </c>
      <c r="B41">
        <v>11</v>
      </c>
      <c r="C41" s="7">
        <v>132000</v>
      </c>
      <c r="D41" s="52">
        <v>2.114368092263335E-2</v>
      </c>
      <c r="E41" s="7">
        <f t="shared" si="3"/>
        <v>11863.954295477602</v>
      </c>
      <c r="F41" s="7">
        <f t="shared" si="2"/>
        <v>2029.7933685728017</v>
      </c>
      <c r="G41" s="51">
        <f t="shared" si="4"/>
        <v>13893.747664050405</v>
      </c>
      <c r="H41" s="51">
        <f t="shared" si="5"/>
        <v>12000</v>
      </c>
    </row>
    <row r="42" spans="1:8" x14ac:dyDescent="0.35">
      <c r="A42" t="s">
        <v>21</v>
      </c>
      <c r="B42">
        <v>4</v>
      </c>
      <c r="C42" s="7">
        <v>48000</v>
      </c>
      <c r="D42" s="52">
        <v>7.6886112445939455E-3</v>
      </c>
      <c r="E42" s="7">
        <f t="shared" si="3"/>
        <v>4314.1651983554921</v>
      </c>
      <c r="F42" s="7">
        <f t="shared" si="2"/>
        <v>738.10667948101877</v>
      </c>
      <c r="G42" s="51">
        <f t="shared" si="4"/>
        <v>5052.2718778365106</v>
      </c>
      <c r="H42" s="51">
        <f t="shared" si="5"/>
        <v>12000</v>
      </c>
    </row>
    <row r="43" spans="1:8" x14ac:dyDescent="0.35">
      <c r="A43" t="s">
        <v>20</v>
      </c>
      <c r="B43">
        <v>14</v>
      </c>
      <c r="C43" s="7">
        <v>210000</v>
      </c>
      <c r="D43" s="52">
        <v>3.3637674195098513E-2</v>
      </c>
      <c r="E43" s="7">
        <f t="shared" si="3"/>
        <v>18874.472742805276</v>
      </c>
      <c r="F43" s="7">
        <f t="shared" si="2"/>
        <v>3229.2167227294572</v>
      </c>
      <c r="G43" s="51">
        <f t="shared" si="4"/>
        <v>22103.689465534731</v>
      </c>
      <c r="H43" s="51">
        <f t="shared" si="5"/>
        <v>15000</v>
      </c>
    </row>
    <row r="44" spans="1:8" x14ac:dyDescent="0.35">
      <c r="A44" t="s">
        <v>24</v>
      </c>
      <c r="B44">
        <v>52</v>
      </c>
      <c r="C44" s="7">
        <v>520000</v>
      </c>
      <c r="D44" s="52">
        <v>8.329328848310108E-2</v>
      </c>
      <c r="E44" s="7">
        <f t="shared" si="3"/>
        <v>46736.789648851161</v>
      </c>
      <c r="F44" s="7">
        <f t="shared" si="2"/>
        <v>7996.1556943777041</v>
      </c>
      <c r="G44" s="51">
        <f t="shared" si="4"/>
        <v>54732.945343228865</v>
      </c>
      <c r="H44" s="51">
        <f t="shared" si="5"/>
        <v>10000</v>
      </c>
    </row>
    <row r="45" spans="1:8" x14ac:dyDescent="0.35">
      <c r="A45" t="s">
        <v>51</v>
      </c>
      <c r="B45">
        <v>1</v>
      </c>
      <c r="C45" s="7">
        <v>16000</v>
      </c>
      <c r="D45" s="52">
        <v>2.5628704148646484E-3</v>
      </c>
      <c r="E45" s="7">
        <f t="shared" si="3"/>
        <v>1438.0550661184973</v>
      </c>
      <c r="F45" s="7">
        <f t="shared" si="2"/>
        <v>246.03555982700624</v>
      </c>
      <c r="G45" s="51">
        <f t="shared" si="4"/>
        <v>1684.0906259455035</v>
      </c>
      <c r="H45" s="51">
        <f t="shared" si="5"/>
        <v>16000</v>
      </c>
    </row>
    <row r="46" spans="1:8" x14ac:dyDescent="0.35">
      <c r="A46" t="s">
        <v>25</v>
      </c>
      <c r="B46">
        <v>33</v>
      </c>
      <c r="C46" s="7">
        <v>330000</v>
      </c>
      <c r="D46" s="52">
        <v>5.2859202306583371E-2</v>
      </c>
      <c r="E46" s="7">
        <f t="shared" si="3"/>
        <v>29659.885738694004</v>
      </c>
      <c r="F46" s="7">
        <f t="shared" si="2"/>
        <v>5074.4834214320035</v>
      </c>
      <c r="G46" s="51">
        <f t="shared" si="4"/>
        <v>34734.369160126007</v>
      </c>
      <c r="H46" s="51">
        <f t="shared" si="5"/>
        <v>10000</v>
      </c>
    </row>
    <row r="47" spans="1:8" x14ac:dyDescent="0.35">
      <c r="A47" t="s">
        <v>52</v>
      </c>
      <c r="B47">
        <v>22</v>
      </c>
      <c r="C47" s="7">
        <v>176000</v>
      </c>
      <c r="D47" s="52">
        <v>2.8191574563511134E-2</v>
      </c>
      <c r="E47" s="7">
        <f t="shared" si="3"/>
        <v>15818.605727303469</v>
      </c>
      <c r="F47" s="7">
        <f t="shared" si="2"/>
        <v>2706.3911580970689</v>
      </c>
      <c r="G47" s="51">
        <f t="shared" si="4"/>
        <v>18524.996885400538</v>
      </c>
      <c r="H47" s="51">
        <f t="shared" si="5"/>
        <v>8000</v>
      </c>
    </row>
    <row r="48" spans="1:8" x14ac:dyDescent="0.35">
      <c r="A48" t="s">
        <v>53</v>
      </c>
      <c r="B48">
        <v>18</v>
      </c>
      <c r="C48" s="7">
        <v>90000</v>
      </c>
      <c r="D48" s="52">
        <v>1.4416146083613647E-2</v>
      </c>
      <c r="E48" s="7">
        <f t="shared" si="3"/>
        <v>8089.0597469165468</v>
      </c>
      <c r="F48" s="7">
        <f t="shared" si="2"/>
        <v>1383.9500240269101</v>
      </c>
      <c r="G48" s="51">
        <f t="shared" si="4"/>
        <v>9473.0097709434576</v>
      </c>
      <c r="H48" s="51">
        <f t="shared" si="5"/>
        <v>5000</v>
      </c>
    </row>
    <row r="49" spans="1:8" x14ac:dyDescent="0.35">
      <c r="A49" t="s">
        <v>127</v>
      </c>
      <c r="B49">
        <v>4</v>
      </c>
      <c r="C49" s="7">
        <v>12000</v>
      </c>
      <c r="D49" s="52">
        <v>1.9221528111484864E-3</v>
      </c>
      <c r="E49" s="7">
        <f t="shared" si="3"/>
        <v>1078.541299588873</v>
      </c>
      <c r="F49" s="7">
        <f t="shared" si="2"/>
        <v>184.52666987025469</v>
      </c>
      <c r="G49" s="51">
        <f t="shared" si="4"/>
        <v>1263.0679694591277</v>
      </c>
      <c r="H49" s="51">
        <f t="shared" si="5"/>
        <v>3000</v>
      </c>
    </row>
    <row r="50" spans="1:8" x14ac:dyDescent="0.35">
      <c r="A50" t="s">
        <v>17</v>
      </c>
      <c r="B50">
        <v>25</v>
      </c>
      <c r="C50" s="7">
        <v>375000</v>
      </c>
      <c r="D50" s="52">
        <v>6.0067275348390195E-2</v>
      </c>
      <c r="E50" s="7">
        <f t="shared" si="3"/>
        <v>33704.415612152276</v>
      </c>
      <c r="F50" s="7">
        <f t="shared" si="2"/>
        <v>5766.4584334454585</v>
      </c>
      <c r="G50" s="51">
        <f t="shared" si="4"/>
        <v>39470.874045597731</v>
      </c>
      <c r="H50" s="51">
        <f t="shared" si="5"/>
        <v>15000</v>
      </c>
    </row>
    <row r="51" spans="1:8" x14ac:dyDescent="0.35">
      <c r="A51" t="s">
        <v>22</v>
      </c>
      <c r="B51">
        <v>5</v>
      </c>
      <c r="C51" s="7">
        <v>75000</v>
      </c>
      <c r="D51" s="52">
        <v>1.2013455069678039E-2</v>
      </c>
      <c r="E51" s="7">
        <f t="shared" si="3"/>
        <v>6740.8831224304549</v>
      </c>
      <c r="F51" s="7">
        <f t="shared" si="2"/>
        <v>1153.2916866890916</v>
      </c>
      <c r="G51" s="51">
        <f t="shared" si="4"/>
        <v>7894.1748091195468</v>
      </c>
      <c r="H51" s="51">
        <f t="shared" si="5"/>
        <v>15000</v>
      </c>
    </row>
    <row r="52" spans="1:8" x14ac:dyDescent="0.35">
      <c r="A52" t="s">
        <v>55</v>
      </c>
      <c r="B52">
        <v>1</v>
      </c>
      <c r="C52" s="7">
        <v>8000</v>
      </c>
      <c r="D52" s="52">
        <v>1.2814352074323242E-3</v>
      </c>
      <c r="E52" s="7">
        <f t="shared" si="3"/>
        <v>719.02753305924864</v>
      </c>
      <c r="F52" s="7">
        <f t="shared" si="2"/>
        <v>123.01777991350312</v>
      </c>
      <c r="G52" s="51">
        <f t="shared" si="4"/>
        <v>842.04531297275173</v>
      </c>
      <c r="H52" s="51">
        <f t="shared" si="5"/>
        <v>8000</v>
      </c>
    </row>
    <row r="53" spans="1:8" x14ac:dyDescent="0.35">
      <c r="A53" t="s">
        <v>128</v>
      </c>
      <c r="B53">
        <v>12</v>
      </c>
      <c r="C53" s="7">
        <v>180000</v>
      </c>
      <c r="D53" s="52">
        <v>2.8832292167227293E-2</v>
      </c>
      <c r="E53" s="7">
        <f t="shared" si="3"/>
        <v>16178.119493833094</v>
      </c>
      <c r="F53" s="7">
        <f t="shared" si="2"/>
        <v>2767.9000480538202</v>
      </c>
      <c r="G53" s="51">
        <f t="shared" si="4"/>
        <v>18946.019541886915</v>
      </c>
      <c r="H53" s="51">
        <f t="shared" si="5"/>
        <v>15000</v>
      </c>
    </row>
    <row r="54" spans="1:8" x14ac:dyDescent="0.35">
      <c r="A54" t="s">
        <v>129</v>
      </c>
      <c r="B54">
        <v>7</v>
      </c>
      <c r="C54" s="7">
        <v>140000</v>
      </c>
      <c r="D54" s="52">
        <v>2.2425116130065672E-2</v>
      </c>
      <c r="E54" s="7">
        <f t="shared" si="3"/>
        <v>12582.981828536849</v>
      </c>
      <c r="F54" s="7">
        <f t="shared" si="2"/>
        <v>2152.8111484863043</v>
      </c>
      <c r="G54" s="51">
        <f t="shared" si="4"/>
        <v>14735.792977023153</v>
      </c>
      <c r="H54" s="51">
        <f t="shared" si="5"/>
        <v>20000</v>
      </c>
    </row>
    <row r="55" spans="1:8" x14ac:dyDescent="0.35">
      <c r="A55" t="s">
        <v>130</v>
      </c>
      <c r="B55">
        <v>15</v>
      </c>
      <c r="C55" s="7">
        <v>75000</v>
      </c>
      <c r="D55" s="52">
        <v>1.2013455069678039E-2</v>
      </c>
      <c r="E55" s="7">
        <f t="shared" si="3"/>
        <v>6740.8831224304549</v>
      </c>
      <c r="F55" s="7">
        <f t="shared" si="2"/>
        <v>1153.2916866890916</v>
      </c>
      <c r="G55" s="51">
        <f t="shared" si="4"/>
        <v>7894.1748091195468</v>
      </c>
      <c r="H55" s="51">
        <f t="shared" si="5"/>
        <v>5000</v>
      </c>
    </row>
    <row r="56" spans="1:8" x14ac:dyDescent="0.35">
      <c r="A56" t="s">
        <v>131</v>
      </c>
      <c r="B56">
        <v>5</v>
      </c>
      <c r="C56" s="7">
        <v>60000</v>
      </c>
      <c r="D56" s="52">
        <v>9.6107640557424323E-3</v>
      </c>
      <c r="E56" s="7">
        <f t="shared" si="3"/>
        <v>5392.7064979443649</v>
      </c>
      <c r="F56" s="7">
        <f t="shared" si="2"/>
        <v>922.63334935127352</v>
      </c>
      <c r="G56" s="51">
        <f t="shared" si="4"/>
        <v>6315.3398472956387</v>
      </c>
      <c r="H56" s="51">
        <f t="shared" si="5"/>
        <v>12000</v>
      </c>
    </row>
    <row r="57" spans="1:8" x14ac:dyDescent="0.35">
      <c r="A57" t="s">
        <v>132</v>
      </c>
      <c r="B57">
        <v>2</v>
      </c>
      <c r="C57" s="7">
        <v>24000</v>
      </c>
      <c r="D57" s="52">
        <v>3.8443056222969728E-3</v>
      </c>
      <c r="E57" s="7">
        <f t="shared" si="3"/>
        <v>2157.082599177746</v>
      </c>
      <c r="F57" s="7">
        <f t="shared" si="2"/>
        <v>369.05333974050939</v>
      </c>
      <c r="G57" s="51">
        <f t="shared" si="4"/>
        <v>2526.1359389182553</v>
      </c>
      <c r="H57" s="51">
        <f t="shared" si="5"/>
        <v>12000</v>
      </c>
    </row>
    <row r="58" spans="1:8" x14ac:dyDescent="0.35">
      <c r="B58">
        <f>SUM(B30:B57)</f>
        <v>566</v>
      </c>
      <c r="C58" s="7">
        <f>SUM(C30:C57)</f>
        <v>6243000</v>
      </c>
    </row>
  </sheetData>
  <mergeCells count="1">
    <mergeCell ref="H8:J8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1354F8-C580-4BC5-A113-E4D5810AEAE9}">
  <dimension ref="A1:H519"/>
  <sheetViews>
    <sheetView workbookViewId="0">
      <selection activeCell="G1" sqref="G1"/>
    </sheetView>
  </sheetViews>
  <sheetFormatPr defaultRowHeight="14.5" x14ac:dyDescent="0.35"/>
  <cols>
    <col min="1" max="1" width="20" customWidth="1"/>
    <col min="2" max="2" width="14" customWidth="1"/>
    <col min="3" max="3" width="31.08984375" customWidth="1"/>
    <col min="4" max="5" width="14" customWidth="1"/>
    <col min="6" max="6" width="15.1796875" customWidth="1"/>
  </cols>
  <sheetData>
    <row r="1" spans="1:8" x14ac:dyDescent="0.35">
      <c r="A1" t="s">
        <v>71</v>
      </c>
      <c r="B1" t="s">
        <v>152</v>
      </c>
      <c r="C1" t="s">
        <v>153</v>
      </c>
      <c r="D1" s="48" t="s">
        <v>154</v>
      </c>
      <c r="E1" s="48" t="s">
        <v>155</v>
      </c>
      <c r="F1" s="48" t="s">
        <v>98</v>
      </c>
      <c r="G1" s="48" t="s">
        <v>95</v>
      </c>
      <c r="H1" s="48" t="s">
        <v>71</v>
      </c>
    </row>
    <row r="2" spans="1:8" x14ac:dyDescent="0.35">
      <c r="A2" t="s">
        <v>156</v>
      </c>
      <c r="B2" t="s">
        <v>157</v>
      </c>
      <c r="C2" t="s">
        <v>158</v>
      </c>
      <c r="D2" s="48">
        <v>10000</v>
      </c>
      <c r="E2" s="48">
        <v>0</v>
      </c>
      <c r="F2" s="48">
        <v>10000</v>
      </c>
      <c r="G2" t="s">
        <v>72</v>
      </c>
      <c r="H2" t="str">
        <f>LEFT(A2,10)</f>
        <v>2025-01-06</v>
      </c>
    </row>
    <row r="3" spans="1:8" x14ac:dyDescent="0.35">
      <c r="A3" t="s">
        <v>156</v>
      </c>
      <c r="B3" t="s">
        <v>159</v>
      </c>
      <c r="C3" t="s">
        <v>160</v>
      </c>
      <c r="D3" s="48">
        <v>12000</v>
      </c>
      <c r="E3" s="48">
        <v>0</v>
      </c>
      <c r="F3" s="48">
        <v>12000</v>
      </c>
      <c r="G3" t="s">
        <v>81</v>
      </c>
      <c r="H3" t="str">
        <f t="shared" ref="H3:H66" si="0">LEFT(A3,10)</f>
        <v>2025-01-06</v>
      </c>
    </row>
    <row r="4" spans="1:8" x14ac:dyDescent="0.35">
      <c r="A4" t="s">
        <v>156</v>
      </c>
      <c r="B4" t="s">
        <v>161</v>
      </c>
      <c r="C4" t="s">
        <v>162</v>
      </c>
      <c r="D4" s="48">
        <v>10000</v>
      </c>
      <c r="E4" s="48">
        <v>0</v>
      </c>
      <c r="F4" s="48">
        <v>10000</v>
      </c>
      <c r="G4" t="s">
        <v>90</v>
      </c>
      <c r="H4" t="str">
        <f t="shared" si="0"/>
        <v>2025-01-06</v>
      </c>
    </row>
    <row r="5" spans="1:8" x14ac:dyDescent="0.35">
      <c r="A5" t="s">
        <v>156</v>
      </c>
      <c r="B5" t="s">
        <v>163</v>
      </c>
      <c r="C5" t="s">
        <v>162</v>
      </c>
      <c r="D5" s="48">
        <v>10000</v>
      </c>
      <c r="E5" s="48">
        <v>0</v>
      </c>
      <c r="F5" s="48">
        <v>10000</v>
      </c>
      <c r="G5" t="s">
        <v>90</v>
      </c>
      <c r="H5" t="str">
        <f t="shared" si="0"/>
        <v>2025-01-06</v>
      </c>
    </row>
    <row r="6" spans="1:8" x14ac:dyDescent="0.35">
      <c r="A6" t="s">
        <v>164</v>
      </c>
      <c r="B6" t="s">
        <v>165</v>
      </c>
      <c r="C6" t="s">
        <v>166</v>
      </c>
      <c r="D6" s="48">
        <v>15000</v>
      </c>
      <c r="E6" s="48">
        <v>0</v>
      </c>
      <c r="F6" s="48">
        <v>15000</v>
      </c>
      <c r="G6" t="s">
        <v>72</v>
      </c>
      <c r="H6" t="str">
        <f t="shared" si="0"/>
        <v>2025-01-07</v>
      </c>
    </row>
    <row r="7" spans="1:8" x14ac:dyDescent="0.35">
      <c r="A7" t="s">
        <v>167</v>
      </c>
      <c r="B7" t="s">
        <v>168</v>
      </c>
      <c r="C7" t="s">
        <v>169</v>
      </c>
      <c r="D7" s="48">
        <v>32000</v>
      </c>
      <c r="E7" s="48">
        <v>0</v>
      </c>
      <c r="F7" s="48">
        <v>32000</v>
      </c>
      <c r="G7" t="s">
        <v>74</v>
      </c>
      <c r="H7" t="str">
        <f t="shared" si="0"/>
        <v>2025-01-07</v>
      </c>
    </row>
    <row r="8" spans="1:8" x14ac:dyDescent="0.35">
      <c r="A8" t="s">
        <v>167</v>
      </c>
      <c r="B8" t="s">
        <v>168</v>
      </c>
      <c r="C8" t="s">
        <v>169</v>
      </c>
      <c r="D8" s="48">
        <v>32000</v>
      </c>
      <c r="E8" s="48">
        <v>0</v>
      </c>
      <c r="F8" s="48">
        <v>32000</v>
      </c>
      <c r="G8" t="s">
        <v>86</v>
      </c>
      <c r="H8" t="str">
        <f t="shared" si="0"/>
        <v>2025-01-07</v>
      </c>
    </row>
    <row r="9" spans="1:8" x14ac:dyDescent="0.35">
      <c r="A9" t="s">
        <v>170</v>
      </c>
      <c r="B9" t="s">
        <v>171</v>
      </c>
      <c r="C9" t="s">
        <v>172</v>
      </c>
      <c r="D9" s="48">
        <v>15000</v>
      </c>
      <c r="E9" s="48">
        <v>0</v>
      </c>
      <c r="F9" s="48">
        <v>15000</v>
      </c>
      <c r="G9" t="s">
        <v>73</v>
      </c>
      <c r="H9" t="str">
        <f t="shared" si="0"/>
        <v>2025-01-07</v>
      </c>
    </row>
    <row r="10" spans="1:8" x14ac:dyDescent="0.35">
      <c r="A10" t="s">
        <v>173</v>
      </c>
      <c r="B10" t="s">
        <v>174</v>
      </c>
      <c r="C10" t="s">
        <v>175</v>
      </c>
      <c r="D10" s="48">
        <v>10000</v>
      </c>
      <c r="E10" s="48">
        <v>0</v>
      </c>
      <c r="F10" s="48">
        <v>10000</v>
      </c>
      <c r="G10" t="s">
        <v>77</v>
      </c>
      <c r="H10" t="str">
        <f t="shared" si="0"/>
        <v>2025-01-07</v>
      </c>
    </row>
    <row r="11" spans="1:8" x14ac:dyDescent="0.35">
      <c r="A11" t="s">
        <v>176</v>
      </c>
      <c r="B11" t="s">
        <v>177</v>
      </c>
      <c r="C11" t="s">
        <v>178</v>
      </c>
      <c r="D11" s="48">
        <v>20000</v>
      </c>
      <c r="E11" s="48">
        <v>0</v>
      </c>
      <c r="F11" s="48">
        <v>20000</v>
      </c>
      <c r="G11" t="s">
        <v>90</v>
      </c>
      <c r="H11" t="str">
        <f t="shared" si="0"/>
        <v>2025-01-07</v>
      </c>
    </row>
    <row r="12" spans="1:8" x14ac:dyDescent="0.35">
      <c r="A12" t="s">
        <v>176</v>
      </c>
      <c r="B12" t="s">
        <v>177</v>
      </c>
      <c r="C12" t="s">
        <v>178</v>
      </c>
      <c r="D12" s="48">
        <v>20000</v>
      </c>
      <c r="E12" s="48">
        <v>0</v>
      </c>
      <c r="F12" s="48">
        <v>20000</v>
      </c>
      <c r="G12" t="s">
        <v>77</v>
      </c>
      <c r="H12" t="str">
        <f t="shared" si="0"/>
        <v>2025-01-07</v>
      </c>
    </row>
    <row r="13" spans="1:8" x14ac:dyDescent="0.35">
      <c r="A13" t="s">
        <v>170</v>
      </c>
      <c r="B13" t="s">
        <v>179</v>
      </c>
      <c r="C13" t="s">
        <v>160</v>
      </c>
      <c r="D13" s="48">
        <v>12000</v>
      </c>
      <c r="E13" s="48">
        <v>0</v>
      </c>
      <c r="F13" s="48">
        <v>12000</v>
      </c>
      <c r="G13" t="s">
        <v>81</v>
      </c>
      <c r="H13" t="str">
        <f t="shared" si="0"/>
        <v>2025-01-07</v>
      </c>
    </row>
    <row r="14" spans="1:8" x14ac:dyDescent="0.35">
      <c r="A14" t="s">
        <v>167</v>
      </c>
      <c r="B14" t="s">
        <v>180</v>
      </c>
      <c r="C14" t="s">
        <v>160</v>
      </c>
      <c r="D14" s="48">
        <v>12000</v>
      </c>
      <c r="E14" s="48">
        <v>0</v>
      </c>
      <c r="F14" s="48">
        <v>12000</v>
      </c>
      <c r="G14" t="s">
        <v>81</v>
      </c>
      <c r="H14" t="str">
        <f t="shared" si="0"/>
        <v>2025-01-07</v>
      </c>
    </row>
    <row r="15" spans="1:8" x14ac:dyDescent="0.35">
      <c r="A15" t="s">
        <v>181</v>
      </c>
      <c r="B15" t="s">
        <v>182</v>
      </c>
      <c r="C15" t="s">
        <v>183</v>
      </c>
      <c r="D15" s="48">
        <v>15000</v>
      </c>
      <c r="E15" s="48">
        <v>0</v>
      </c>
      <c r="F15" s="48">
        <v>15000</v>
      </c>
      <c r="G15" t="s">
        <v>82</v>
      </c>
      <c r="H15" t="str">
        <f t="shared" si="0"/>
        <v>2025-01-07</v>
      </c>
    </row>
    <row r="16" spans="1:8" x14ac:dyDescent="0.35">
      <c r="A16" t="s">
        <v>184</v>
      </c>
      <c r="B16" t="s">
        <v>185</v>
      </c>
      <c r="C16" t="s">
        <v>183</v>
      </c>
      <c r="D16" s="48">
        <v>15000</v>
      </c>
      <c r="E16" s="48">
        <v>3000</v>
      </c>
      <c r="F16" s="48">
        <v>12000</v>
      </c>
      <c r="G16" t="s">
        <v>82</v>
      </c>
      <c r="H16" t="str">
        <f t="shared" si="0"/>
        <v>2025-01-07</v>
      </c>
    </row>
    <row r="17" spans="1:8" x14ac:dyDescent="0.35">
      <c r="A17" t="s">
        <v>181</v>
      </c>
      <c r="B17" t="s">
        <v>186</v>
      </c>
      <c r="C17" t="s">
        <v>162</v>
      </c>
      <c r="D17" s="48">
        <v>10000</v>
      </c>
      <c r="E17" s="48">
        <v>0</v>
      </c>
      <c r="F17" s="48">
        <v>10000</v>
      </c>
      <c r="G17" t="s">
        <v>90</v>
      </c>
      <c r="H17" t="str">
        <f t="shared" si="0"/>
        <v>2025-01-07</v>
      </c>
    </row>
    <row r="18" spans="1:8" x14ac:dyDescent="0.35">
      <c r="A18" t="s">
        <v>173</v>
      </c>
      <c r="B18" t="s">
        <v>187</v>
      </c>
      <c r="C18" t="s">
        <v>162</v>
      </c>
      <c r="D18" s="48">
        <v>10000</v>
      </c>
      <c r="E18" s="48">
        <v>0</v>
      </c>
      <c r="F18" s="48">
        <v>10000</v>
      </c>
      <c r="G18" t="s">
        <v>90</v>
      </c>
      <c r="H18" t="str">
        <f t="shared" si="0"/>
        <v>2025-01-07</v>
      </c>
    </row>
    <row r="19" spans="1:8" x14ac:dyDescent="0.35">
      <c r="A19" t="s">
        <v>188</v>
      </c>
      <c r="B19" t="s">
        <v>189</v>
      </c>
      <c r="C19" t="s">
        <v>190</v>
      </c>
      <c r="D19" s="48">
        <v>20000</v>
      </c>
      <c r="E19" s="48">
        <v>0</v>
      </c>
      <c r="F19" s="48">
        <v>20000</v>
      </c>
      <c r="G19" t="s">
        <v>90</v>
      </c>
      <c r="H19" t="str">
        <f t="shared" si="0"/>
        <v>2025-01-07</v>
      </c>
    </row>
    <row r="20" spans="1:8" x14ac:dyDescent="0.35">
      <c r="A20" t="s">
        <v>188</v>
      </c>
      <c r="B20" t="s">
        <v>189</v>
      </c>
      <c r="C20" t="s">
        <v>190</v>
      </c>
      <c r="D20" s="48">
        <v>20000</v>
      </c>
      <c r="E20" s="48">
        <v>0</v>
      </c>
      <c r="F20" s="48">
        <v>20000</v>
      </c>
      <c r="G20" t="s">
        <v>90</v>
      </c>
      <c r="H20" t="str">
        <f t="shared" si="0"/>
        <v>2025-01-07</v>
      </c>
    </row>
    <row r="21" spans="1:8" x14ac:dyDescent="0.35">
      <c r="A21" t="s">
        <v>191</v>
      </c>
      <c r="B21" t="s">
        <v>192</v>
      </c>
      <c r="C21" t="s">
        <v>193</v>
      </c>
      <c r="D21" s="48">
        <v>42000</v>
      </c>
      <c r="E21" s="48">
        <v>0</v>
      </c>
      <c r="F21" s="48">
        <v>42000</v>
      </c>
      <c r="G21" t="s">
        <v>93</v>
      </c>
      <c r="H21" t="str">
        <f t="shared" si="0"/>
        <v>2025-01-07</v>
      </c>
    </row>
    <row r="22" spans="1:8" x14ac:dyDescent="0.35">
      <c r="A22" t="s">
        <v>191</v>
      </c>
      <c r="B22" t="s">
        <v>192</v>
      </c>
      <c r="C22" t="s">
        <v>193</v>
      </c>
      <c r="D22" s="48">
        <v>42000</v>
      </c>
      <c r="E22" s="48">
        <v>0</v>
      </c>
      <c r="F22" s="48">
        <v>42000</v>
      </c>
      <c r="G22" t="s">
        <v>90</v>
      </c>
      <c r="H22" t="str">
        <f t="shared" si="0"/>
        <v>2025-01-07</v>
      </c>
    </row>
    <row r="23" spans="1:8" x14ac:dyDescent="0.35">
      <c r="A23" t="s">
        <v>191</v>
      </c>
      <c r="B23" t="s">
        <v>192</v>
      </c>
      <c r="C23" t="s">
        <v>193</v>
      </c>
      <c r="D23" s="48">
        <v>42000</v>
      </c>
      <c r="E23" s="48">
        <v>0</v>
      </c>
      <c r="F23" s="48">
        <v>42000</v>
      </c>
      <c r="G23" t="s">
        <v>90</v>
      </c>
      <c r="H23" t="str">
        <f t="shared" si="0"/>
        <v>2025-01-07</v>
      </c>
    </row>
    <row r="24" spans="1:8" x14ac:dyDescent="0.35">
      <c r="A24" t="s">
        <v>191</v>
      </c>
      <c r="B24" t="s">
        <v>192</v>
      </c>
      <c r="C24" t="s">
        <v>193</v>
      </c>
      <c r="D24" s="48">
        <v>42000</v>
      </c>
      <c r="E24" s="48">
        <v>0</v>
      </c>
      <c r="F24" s="48">
        <v>42000</v>
      </c>
      <c r="G24" t="s">
        <v>90</v>
      </c>
      <c r="H24" t="str">
        <f t="shared" si="0"/>
        <v>2025-01-07</v>
      </c>
    </row>
    <row r="25" spans="1:8" x14ac:dyDescent="0.35">
      <c r="A25" t="s">
        <v>194</v>
      </c>
      <c r="B25" t="s">
        <v>195</v>
      </c>
      <c r="C25" t="s">
        <v>162</v>
      </c>
      <c r="D25" s="48">
        <v>10000</v>
      </c>
      <c r="E25" s="48">
        <v>0</v>
      </c>
      <c r="F25" s="48">
        <v>10000</v>
      </c>
      <c r="G25" t="s">
        <v>90</v>
      </c>
      <c r="H25" t="str">
        <f t="shared" si="0"/>
        <v>2025-01-07</v>
      </c>
    </row>
    <row r="26" spans="1:8" x14ac:dyDescent="0.35">
      <c r="A26" t="s">
        <v>184</v>
      </c>
      <c r="B26" t="s">
        <v>196</v>
      </c>
      <c r="C26" t="s">
        <v>197</v>
      </c>
      <c r="D26" s="48">
        <v>5000</v>
      </c>
      <c r="E26" s="48">
        <v>0</v>
      </c>
      <c r="F26" s="48">
        <v>5000</v>
      </c>
      <c r="G26" t="s">
        <v>92</v>
      </c>
      <c r="H26" t="str">
        <f t="shared" si="0"/>
        <v>2025-01-07</v>
      </c>
    </row>
    <row r="27" spans="1:8" x14ac:dyDescent="0.35">
      <c r="A27" t="s">
        <v>198</v>
      </c>
      <c r="B27" t="s">
        <v>199</v>
      </c>
      <c r="C27" t="s">
        <v>158</v>
      </c>
      <c r="D27" s="48">
        <v>10000</v>
      </c>
      <c r="E27" s="48">
        <v>0</v>
      </c>
      <c r="F27" s="48">
        <v>10000</v>
      </c>
      <c r="G27" t="s">
        <v>72</v>
      </c>
      <c r="H27" t="str">
        <f t="shared" si="0"/>
        <v>2025-01-08</v>
      </c>
    </row>
    <row r="28" spans="1:8" x14ac:dyDescent="0.35">
      <c r="A28" t="s">
        <v>200</v>
      </c>
      <c r="B28" t="s">
        <v>201</v>
      </c>
      <c r="C28" t="s">
        <v>202</v>
      </c>
      <c r="D28" s="48">
        <v>20000</v>
      </c>
      <c r="E28" s="48">
        <v>0</v>
      </c>
      <c r="F28" s="48">
        <v>20000</v>
      </c>
      <c r="G28" t="s">
        <v>74</v>
      </c>
      <c r="H28" t="str">
        <f t="shared" si="0"/>
        <v>2025-01-08</v>
      </c>
    </row>
    <row r="29" spans="1:8" x14ac:dyDescent="0.35">
      <c r="A29" t="s">
        <v>203</v>
      </c>
      <c r="B29" t="s">
        <v>204</v>
      </c>
      <c r="C29" t="s">
        <v>205</v>
      </c>
      <c r="D29" s="48">
        <v>10000</v>
      </c>
      <c r="E29" s="48">
        <v>0</v>
      </c>
      <c r="F29" s="48">
        <v>10000</v>
      </c>
      <c r="G29" t="s">
        <v>77</v>
      </c>
      <c r="H29" t="str">
        <f t="shared" si="0"/>
        <v>2025-01-08</v>
      </c>
    </row>
    <row r="30" spans="1:8" x14ac:dyDescent="0.35">
      <c r="A30" t="s">
        <v>203</v>
      </c>
      <c r="B30" t="s">
        <v>204</v>
      </c>
      <c r="C30" t="s">
        <v>205</v>
      </c>
      <c r="D30" s="48">
        <v>10000</v>
      </c>
      <c r="E30" s="48">
        <v>0</v>
      </c>
      <c r="F30" s="48">
        <v>10000</v>
      </c>
      <c r="G30" t="s">
        <v>77</v>
      </c>
      <c r="H30" t="str">
        <f t="shared" si="0"/>
        <v>2025-01-08</v>
      </c>
    </row>
    <row r="31" spans="1:8" x14ac:dyDescent="0.35">
      <c r="A31" t="s">
        <v>206</v>
      </c>
      <c r="B31" t="s">
        <v>207</v>
      </c>
      <c r="C31" t="s">
        <v>208</v>
      </c>
      <c r="D31" s="48">
        <v>20000</v>
      </c>
      <c r="E31" s="48">
        <v>0</v>
      </c>
      <c r="F31" s="48">
        <v>20000</v>
      </c>
      <c r="G31" t="s">
        <v>77</v>
      </c>
      <c r="H31" t="str">
        <f t="shared" si="0"/>
        <v>2025-01-08</v>
      </c>
    </row>
    <row r="32" spans="1:8" x14ac:dyDescent="0.35">
      <c r="A32" t="s">
        <v>209</v>
      </c>
      <c r="B32" t="s">
        <v>210</v>
      </c>
      <c r="C32" t="s">
        <v>211</v>
      </c>
      <c r="D32" s="48">
        <v>35000</v>
      </c>
      <c r="E32" s="48">
        <v>0</v>
      </c>
      <c r="F32" s="48">
        <v>35000</v>
      </c>
      <c r="G32" t="s">
        <v>86</v>
      </c>
      <c r="H32" t="str">
        <f t="shared" si="0"/>
        <v>2025-01-08</v>
      </c>
    </row>
    <row r="33" spans="1:8" x14ac:dyDescent="0.35">
      <c r="A33" t="s">
        <v>209</v>
      </c>
      <c r="B33" t="s">
        <v>210</v>
      </c>
      <c r="C33" t="s">
        <v>211</v>
      </c>
      <c r="D33" s="48">
        <v>35000</v>
      </c>
      <c r="E33" s="48">
        <v>0</v>
      </c>
      <c r="F33" s="48">
        <v>35000</v>
      </c>
      <c r="G33" t="s">
        <v>77</v>
      </c>
      <c r="H33" t="str">
        <f t="shared" si="0"/>
        <v>2025-01-08</v>
      </c>
    </row>
    <row r="34" spans="1:8" x14ac:dyDescent="0.35">
      <c r="A34" t="s">
        <v>209</v>
      </c>
      <c r="B34" t="s">
        <v>210</v>
      </c>
      <c r="C34" t="s">
        <v>211</v>
      </c>
      <c r="D34" s="48">
        <v>35000</v>
      </c>
      <c r="E34" s="48">
        <v>0</v>
      </c>
      <c r="F34" s="48">
        <v>35000</v>
      </c>
      <c r="G34" t="s">
        <v>77</v>
      </c>
      <c r="H34" t="str">
        <f t="shared" si="0"/>
        <v>2025-01-08</v>
      </c>
    </row>
    <row r="35" spans="1:8" x14ac:dyDescent="0.35">
      <c r="A35" t="s">
        <v>209</v>
      </c>
      <c r="B35" t="s">
        <v>210</v>
      </c>
      <c r="C35" t="s">
        <v>211</v>
      </c>
      <c r="D35" s="48">
        <v>35000</v>
      </c>
      <c r="E35" s="48">
        <v>0</v>
      </c>
      <c r="F35" s="48">
        <v>35000</v>
      </c>
      <c r="G35" t="s">
        <v>77</v>
      </c>
      <c r="H35" t="str">
        <f t="shared" si="0"/>
        <v>2025-01-08</v>
      </c>
    </row>
    <row r="36" spans="1:8" x14ac:dyDescent="0.35">
      <c r="A36" t="s">
        <v>212</v>
      </c>
      <c r="B36" t="s">
        <v>213</v>
      </c>
      <c r="C36" t="s">
        <v>214</v>
      </c>
      <c r="D36" s="48">
        <v>20000</v>
      </c>
      <c r="E36" s="48">
        <v>0</v>
      </c>
      <c r="F36" s="48">
        <v>20000</v>
      </c>
      <c r="G36" t="s">
        <v>79</v>
      </c>
      <c r="H36" t="str">
        <f t="shared" si="0"/>
        <v>2025-01-08</v>
      </c>
    </row>
    <row r="37" spans="1:8" x14ac:dyDescent="0.35">
      <c r="A37" t="s">
        <v>206</v>
      </c>
      <c r="B37" t="s">
        <v>215</v>
      </c>
      <c r="C37" t="s">
        <v>183</v>
      </c>
      <c r="D37" s="48">
        <v>15000</v>
      </c>
      <c r="E37" s="48">
        <v>0</v>
      </c>
      <c r="F37" s="48">
        <v>15000</v>
      </c>
      <c r="G37" t="s">
        <v>82</v>
      </c>
      <c r="H37" t="str">
        <f t="shared" si="0"/>
        <v>2025-01-08</v>
      </c>
    </row>
    <row r="38" spans="1:8" x14ac:dyDescent="0.35">
      <c r="A38" t="s">
        <v>216</v>
      </c>
      <c r="B38" t="s">
        <v>217</v>
      </c>
      <c r="C38" t="s">
        <v>162</v>
      </c>
      <c r="D38" s="48">
        <v>10000</v>
      </c>
      <c r="E38" s="48">
        <v>0</v>
      </c>
      <c r="F38" s="48">
        <v>10000</v>
      </c>
      <c r="G38" t="s">
        <v>90</v>
      </c>
      <c r="H38" t="str">
        <f t="shared" si="0"/>
        <v>2025-01-08</v>
      </c>
    </row>
    <row r="39" spans="1:8" x14ac:dyDescent="0.35">
      <c r="A39" t="s">
        <v>218</v>
      </c>
      <c r="B39" t="s">
        <v>219</v>
      </c>
      <c r="C39" t="s">
        <v>220</v>
      </c>
      <c r="D39" s="48">
        <v>25000</v>
      </c>
      <c r="E39" s="48">
        <v>0</v>
      </c>
      <c r="F39" s="48">
        <v>25000</v>
      </c>
      <c r="G39" t="s">
        <v>73</v>
      </c>
      <c r="H39" t="str">
        <f t="shared" si="0"/>
        <v>2025-01-08</v>
      </c>
    </row>
    <row r="40" spans="1:8" x14ac:dyDescent="0.35">
      <c r="A40" t="s">
        <v>218</v>
      </c>
      <c r="B40" t="s">
        <v>219</v>
      </c>
      <c r="C40" t="s">
        <v>220</v>
      </c>
      <c r="D40" s="48">
        <v>25000</v>
      </c>
      <c r="E40" s="48">
        <v>0</v>
      </c>
      <c r="F40" s="48">
        <v>25000</v>
      </c>
      <c r="G40" t="s">
        <v>90</v>
      </c>
      <c r="H40" t="str">
        <f t="shared" si="0"/>
        <v>2025-01-08</v>
      </c>
    </row>
    <row r="41" spans="1:8" x14ac:dyDescent="0.35">
      <c r="A41" t="s">
        <v>203</v>
      </c>
      <c r="B41" t="s">
        <v>221</v>
      </c>
      <c r="C41" t="s">
        <v>190</v>
      </c>
      <c r="D41" s="48">
        <v>20000</v>
      </c>
      <c r="E41" s="48">
        <v>0</v>
      </c>
      <c r="F41" s="48">
        <v>20000</v>
      </c>
      <c r="G41" t="s">
        <v>90</v>
      </c>
      <c r="H41" t="str">
        <f t="shared" si="0"/>
        <v>2025-01-08</v>
      </c>
    </row>
    <row r="42" spans="1:8" x14ac:dyDescent="0.35">
      <c r="A42" t="s">
        <v>203</v>
      </c>
      <c r="B42" t="s">
        <v>221</v>
      </c>
      <c r="C42" t="s">
        <v>190</v>
      </c>
      <c r="D42" s="48">
        <v>20000</v>
      </c>
      <c r="E42" s="48">
        <v>0</v>
      </c>
      <c r="F42" s="48">
        <v>20000</v>
      </c>
      <c r="G42" t="s">
        <v>90</v>
      </c>
      <c r="H42" t="str">
        <f t="shared" si="0"/>
        <v>2025-01-08</v>
      </c>
    </row>
    <row r="43" spans="1:8" x14ac:dyDescent="0.35">
      <c r="A43" t="s">
        <v>203</v>
      </c>
      <c r="B43" t="s">
        <v>222</v>
      </c>
      <c r="C43" t="s">
        <v>223</v>
      </c>
      <c r="D43" s="48">
        <v>30000</v>
      </c>
      <c r="E43" s="48">
        <v>0</v>
      </c>
      <c r="F43" s="48">
        <v>30000</v>
      </c>
      <c r="G43" t="s">
        <v>72</v>
      </c>
      <c r="H43" t="str">
        <f t="shared" si="0"/>
        <v>2025-01-08</v>
      </c>
    </row>
    <row r="44" spans="1:8" x14ac:dyDescent="0.35">
      <c r="A44" t="s">
        <v>203</v>
      </c>
      <c r="B44" t="s">
        <v>222</v>
      </c>
      <c r="C44" t="s">
        <v>223</v>
      </c>
      <c r="D44" s="48">
        <v>30000</v>
      </c>
      <c r="E44" s="48">
        <v>0</v>
      </c>
      <c r="F44" s="48">
        <v>30000</v>
      </c>
      <c r="G44" t="s">
        <v>90</v>
      </c>
      <c r="H44" t="str">
        <f t="shared" si="0"/>
        <v>2025-01-08</v>
      </c>
    </row>
    <row r="45" spans="1:8" x14ac:dyDescent="0.35">
      <c r="A45" t="s">
        <v>203</v>
      </c>
      <c r="B45" t="s">
        <v>222</v>
      </c>
      <c r="C45" t="s">
        <v>223</v>
      </c>
      <c r="D45" s="48">
        <v>30000</v>
      </c>
      <c r="E45" s="48">
        <v>0</v>
      </c>
      <c r="F45" s="48">
        <v>30000</v>
      </c>
      <c r="G45" t="s">
        <v>90</v>
      </c>
      <c r="H45" t="str">
        <f t="shared" si="0"/>
        <v>2025-01-08</v>
      </c>
    </row>
    <row r="46" spans="1:8" x14ac:dyDescent="0.35">
      <c r="A46" t="s">
        <v>216</v>
      </c>
      <c r="B46" t="s">
        <v>224</v>
      </c>
      <c r="C46" t="s">
        <v>225</v>
      </c>
      <c r="D46" s="48">
        <v>30000</v>
      </c>
      <c r="E46" s="48">
        <v>0</v>
      </c>
      <c r="F46" s="48">
        <v>30000</v>
      </c>
      <c r="G46" t="s">
        <v>90</v>
      </c>
      <c r="H46" t="str">
        <f t="shared" si="0"/>
        <v>2025-01-08</v>
      </c>
    </row>
    <row r="47" spans="1:8" x14ac:dyDescent="0.35">
      <c r="A47" t="s">
        <v>216</v>
      </c>
      <c r="B47" t="s">
        <v>224</v>
      </c>
      <c r="C47" t="s">
        <v>225</v>
      </c>
      <c r="D47" s="48">
        <v>30000</v>
      </c>
      <c r="E47" s="48">
        <v>0</v>
      </c>
      <c r="F47" s="48">
        <v>30000</v>
      </c>
      <c r="G47" t="s">
        <v>90</v>
      </c>
      <c r="H47" t="str">
        <f t="shared" si="0"/>
        <v>2025-01-08</v>
      </c>
    </row>
    <row r="48" spans="1:8" x14ac:dyDescent="0.35">
      <c r="A48" t="s">
        <v>216</v>
      </c>
      <c r="B48" t="s">
        <v>224</v>
      </c>
      <c r="C48" t="s">
        <v>225</v>
      </c>
      <c r="D48" s="48">
        <v>30000</v>
      </c>
      <c r="E48" s="48">
        <v>0</v>
      </c>
      <c r="F48" s="48">
        <v>30000</v>
      </c>
      <c r="G48" t="s">
        <v>90</v>
      </c>
      <c r="H48" t="str">
        <f t="shared" si="0"/>
        <v>2025-01-08</v>
      </c>
    </row>
    <row r="49" spans="1:8" x14ac:dyDescent="0.35">
      <c r="A49" t="s">
        <v>226</v>
      </c>
      <c r="B49" t="s">
        <v>227</v>
      </c>
      <c r="C49" t="s">
        <v>228</v>
      </c>
      <c r="D49" s="48">
        <v>20000</v>
      </c>
      <c r="E49" s="48">
        <v>0</v>
      </c>
      <c r="F49" s="48">
        <v>20000</v>
      </c>
      <c r="G49" t="s">
        <v>94</v>
      </c>
      <c r="H49" t="str">
        <f t="shared" si="0"/>
        <v>2025-01-08</v>
      </c>
    </row>
    <row r="50" spans="1:8" x14ac:dyDescent="0.35">
      <c r="A50" t="s">
        <v>226</v>
      </c>
      <c r="B50" t="s">
        <v>227</v>
      </c>
      <c r="C50" t="s">
        <v>228</v>
      </c>
      <c r="D50" s="48">
        <v>20000</v>
      </c>
      <c r="E50" s="48">
        <v>0</v>
      </c>
      <c r="F50" s="48">
        <v>20000</v>
      </c>
      <c r="G50" t="s">
        <v>94</v>
      </c>
      <c r="H50" t="str">
        <f t="shared" si="0"/>
        <v>2025-01-08</v>
      </c>
    </row>
    <row r="51" spans="1:8" x14ac:dyDescent="0.35">
      <c r="A51" t="s">
        <v>229</v>
      </c>
      <c r="B51" t="s">
        <v>230</v>
      </c>
      <c r="C51" t="s">
        <v>158</v>
      </c>
      <c r="D51" s="48">
        <v>10000</v>
      </c>
      <c r="E51" s="48">
        <v>0</v>
      </c>
      <c r="F51" s="48">
        <v>10000</v>
      </c>
      <c r="G51" t="s">
        <v>72</v>
      </c>
      <c r="H51" t="str">
        <f t="shared" si="0"/>
        <v>2025-01-10</v>
      </c>
    </row>
    <row r="52" spans="1:8" x14ac:dyDescent="0.35">
      <c r="A52" t="s">
        <v>231</v>
      </c>
      <c r="B52" t="s">
        <v>232</v>
      </c>
      <c r="C52" t="s">
        <v>158</v>
      </c>
      <c r="D52" s="48">
        <v>10000</v>
      </c>
      <c r="E52" s="48">
        <v>0</v>
      </c>
      <c r="F52" s="48">
        <v>10000</v>
      </c>
      <c r="G52" t="s">
        <v>72</v>
      </c>
      <c r="H52" t="str">
        <f t="shared" si="0"/>
        <v>2025-01-10</v>
      </c>
    </row>
    <row r="53" spans="1:8" x14ac:dyDescent="0.35">
      <c r="A53" t="s">
        <v>233</v>
      </c>
      <c r="B53" t="s">
        <v>234</v>
      </c>
      <c r="C53" t="s">
        <v>235</v>
      </c>
      <c r="D53" s="48">
        <v>16000</v>
      </c>
      <c r="E53" s="48">
        <v>0</v>
      </c>
      <c r="F53" s="48">
        <v>16000</v>
      </c>
      <c r="G53" t="s">
        <v>76</v>
      </c>
      <c r="H53" t="str">
        <f t="shared" si="0"/>
        <v>2025-01-10</v>
      </c>
    </row>
    <row r="54" spans="1:8" x14ac:dyDescent="0.35">
      <c r="A54" t="s">
        <v>233</v>
      </c>
      <c r="B54" t="s">
        <v>234</v>
      </c>
      <c r="C54" t="s">
        <v>235</v>
      </c>
      <c r="D54" s="48">
        <v>16000</v>
      </c>
      <c r="E54" s="48">
        <v>0</v>
      </c>
      <c r="F54" s="48">
        <v>16000</v>
      </c>
      <c r="G54" t="s">
        <v>75</v>
      </c>
      <c r="H54" t="str">
        <f t="shared" si="0"/>
        <v>2025-01-10</v>
      </c>
    </row>
    <row r="55" spans="1:8" x14ac:dyDescent="0.35">
      <c r="A55" t="s">
        <v>236</v>
      </c>
      <c r="B55" t="s">
        <v>237</v>
      </c>
      <c r="C55" t="s">
        <v>238</v>
      </c>
      <c r="D55" s="48">
        <v>5000</v>
      </c>
      <c r="E55" s="48">
        <v>0</v>
      </c>
      <c r="F55" s="48">
        <v>5000</v>
      </c>
      <c r="G55" t="s">
        <v>77</v>
      </c>
      <c r="H55" t="str">
        <f t="shared" si="0"/>
        <v>2025-01-10</v>
      </c>
    </row>
    <row r="56" spans="1:8" x14ac:dyDescent="0.35">
      <c r="A56" t="s">
        <v>239</v>
      </c>
      <c r="B56" t="s">
        <v>240</v>
      </c>
      <c r="C56" t="s">
        <v>175</v>
      </c>
      <c r="D56" s="48">
        <v>10000</v>
      </c>
      <c r="E56" s="48">
        <v>0</v>
      </c>
      <c r="F56" s="48">
        <v>10000</v>
      </c>
      <c r="G56" t="s">
        <v>77</v>
      </c>
      <c r="H56" t="str">
        <f t="shared" si="0"/>
        <v>2025-01-10</v>
      </c>
    </row>
    <row r="57" spans="1:8" x14ac:dyDescent="0.35">
      <c r="A57" t="s">
        <v>241</v>
      </c>
      <c r="B57" t="s">
        <v>242</v>
      </c>
      <c r="C57" t="s">
        <v>160</v>
      </c>
      <c r="D57" s="48">
        <v>12000</v>
      </c>
      <c r="E57" s="48">
        <v>0</v>
      </c>
      <c r="F57" s="48">
        <v>12000</v>
      </c>
      <c r="G57" t="s">
        <v>81</v>
      </c>
      <c r="H57" t="str">
        <f t="shared" si="0"/>
        <v>2025-01-10</v>
      </c>
    </row>
    <row r="58" spans="1:8" x14ac:dyDescent="0.35">
      <c r="A58" t="s">
        <v>243</v>
      </c>
      <c r="B58" t="s">
        <v>244</v>
      </c>
      <c r="C58" t="s">
        <v>160</v>
      </c>
      <c r="D58" s="48">
        <v>12000</v>
      </c>
      <c r="E58" s="48">
        <v>0</v>
      </c>
      <c r="F58" s="48">
        <v>12000</v>
      </c>
      <c r="G58" t="s">
        <v>81</v>
      </c>
      <c r="H58" t="str">
        <f t="shared" si="0"/>
        <v>2025-01-10</v>
      </c>
    </row>
    <row r="59" spans="1:8" x14ac:dyDescent="0.35">
      <c r="A59" t="s">
        <v>245</v>
      </c>
      <c r="B59" t="s">
        <v>246</v>
      </c>
      <c r="C59" t="s">
        <v>160</v>
      </c>
      <c r="D59" s="48">
        <v>12000</v>
      </c>
      <c r="E59" s="48">
        <v>0</v>
      </c>
      <c r="F59" s="48">
        <v>12000</v>
      </c>
      <c r="G59" t="s">
        <v>81</v>
      </c>
      <c r="H59" t="str">
        <f t="shared" si="0"/>
        <v>2025-01-10</v>
      </c>
    </row>
    <row r="60" spans="1:8" x14ac:dyDescent="0.35">
      <c r="A60" t="s">
        <v>247</v>
      </c>
      <c r="B60" t="s">
        <v>248</v>
      </c>
      <c r="C60" t="s">
        <v>249</v>
      </c>
      <c r="D60" s="48">
        <v>24000</v>
      </c>
      <c r="E60" s="48">
        <v>0</v>
      </c>
      <c r="F60" s="48">
        <v>24000</v>
      </c>
      <c r="G60" t="s">
        <v>81</v>
      </c>
      <c r="H60" t="str">
        <f t="shared" si="0"/>
        <v>2025-01-10</v>
      </c>
    </row>
    <row r="61" spans="1:8" x14ac:dyDescent="0.35">
      <c r="A61" t="s">
        <v>247</v>
      </c>
      <c r="B61" t="s">
        <v>248</v>
      </c>
      <c r="C61" t="s">
        <v>249</v>
      </c>
      <c r="D61" s="48">
        <v>24000</v>
      </c>
      <c r="E61" s="48">
        <v>0</v>
      </c>
      <c r="F61" s="48">
        <v>24000</v>
      </c>
      <c r="G61" t="s">
        <v>81</v>
      </c>
      <c r="H61" t="str">
        <f t="shared" si="0"/>
        <v>2025-01-10</v>
      </c>
    </row>
    <row r="62" spans="1:8" x14ac:dyDescent="0.35">
      <c r="A62" t="s">
        <v>250</v>
      </c>
      <c r="B62" t="s">
        <v>251</v>
      </c>
      <c r="C62" t="s">
        <v>183</v>
      </c>
      <c r="D62" s="48">
        <v>15000</v>
      </c>
      <c r="E62" s="48">
        <v>0</v>
      </c>
      <c r="F62" s="48">
        <v>15000</v>
      </c>
      <c r="G62" t="s">
        <v>82</v>
      </c>
      <c r="H62" t="str">
        <f t="shared" si="0"/>
        <v>2025-01-10</v>
      </c>
    </row>
    <row r="63" spans="1:8" x14ac:dyDescent="0.35">
      <c r="A63" t="s">
        <v>252</v>
      </c>
      <c r="B63" t="s">
        <v>253</v>
      </c>
      <c r="C63" t="s">
        <v>254</v>
      </c>
      <c r="D63" s="48">
        <v>30000</v>
      </c>
      <c r="E63" s="48">
        <v>0</v>
      </c>
      <c r="F63" s="48">
        <v>30000</v>
      </c>
      <c r="G63" t="s">
        <v>82</v>
      </c>
      <c r="H63" t="str">
        <f t="shared" si="0"/>
        <v>2025-01-10</v>
      </c>
    </row>
    <row r="64" spans="1:8" x14ac:dyDescent="0.35">
      <c r="A64" t="s">
        <v>255</v>
      </c>
      <c r="B64" t="s">
        <v>256</v>
      </c>
      <c r="C64" t="s">
        <v>257</v>
      </c>
      <c r="D64" s="48">
        <v>8000</v>
      </c>
      <c r="E64" s="48">
        <v>0</v>
      </c>
      <c r="F64" s="48">
        <v>8000</v>
      </c>
      <c r="G64" t="s">
        <v>85</v>
      </c>
      <c r="H64" t="str">
        <f t="shared" si="0"/>
        <v>2025-01-10</v>
      </c>
    </row>
    <row r="65" spans="1:8" x14ac:dyDescent="0.35">
      <c r="A65" t="s">
        <v>258</v>
      </c>
      <c r="B65" t="s">
        <v>259</v>
      </c>
      <c r="C65" t="s">
        <v>260</v>
      </c>
      <c r="D65" s="48">
        <v>32000</v>
      </c>
      <c r="E65" s="48">
        <v>0</v>
      </c>
      <c r="F65" s="48">
        <v>32000</v>
      </c>
      <c r="G65" t="s">
        <v>81</v>
      </c>
      <c r="H65" t="str">
        <f t="shared" si="0"/>
        <v>2025-01-10</v>
      </c>
    </row>
    <row r="66" spans="1:8" x14ac:dyDescent="0.35">
      <c r="A66" t="s">
        <v>258</v>
      </c>
      <c r="B66" t="s">
        <v>259</v>
      </c>
      <c r="C66" t="s">
        <v>260</v>
      </c>
      <c r="D66" s="48">
        <v>32000</v>
      </c>
      <c r="E66" s="48">
        <v>0</v>
      </c>
      <c r="F66" s="48">
        <v>32000</v>
      </c>
      <c r="G66" t="s">
        <v>83</v>
      </c>
      <c r="H66" t="str">
        <f t="shared" si="0"/>
        <v>2025-01-10</v>
      </c>
    </row>
    <row r="67" spans="1:8" x14ac:dyDescent="0.35">
      <c r="A67" t="s">
        <v>261</v>
      </c>
      <c r="B67" t="s">
        <v>262</v>
      </c>
      <c r="C67" t="s">
        <v>162</v>
      </c>
      <c r="D67" s="48">
        <v>10000</v>
      </c>
      <c r="E67" s="48">
        <v>0</v>
      </c>
      <c r="F67" s="48">
        <v>10000</v>
      </c>
      <c r="G67" t="s">
        <v>90</v>
      </c>
      <c r="H67" t="str">
        <f t="shared" ref="H67:H130" si="1">LEFT(A67,10)</f>
        <v>2025-01-10</v>
      </c>
    </row>
    <row r="68" spans="1:8" x14ac:dyDescent="0.35">
      <c r="A68" t="s">
        <v>263</v>
      </c>
      <c r="B68" t="s">
        <v>264</v>
      </c>
      <c r="C68" t="s">
        <v>162</v>
      </c>
      <c r="D68" s="48">
        <v>10000</v>
      </c>
      <c r="E68" s="48">
        <v>0</v>
      </c>
      <c r="F68" s="48">
        <v>10000</v>
      </c>
      <c r="G68" t="s">
        <v>90</v>
      </c>
      <c r="H68" t="str">
        <f t="shared" si="1"/>
        <v>2025-01-10</v>
      </c>
    </row>
    <row r="69" spans="1:8" x14ac:dyDescent="0.35">
      <c r="A69" t="s">
        <v>265</v>
      </c>
      <c r="B69" t="s">
        <v>266</v>
      </c>
      <c r="C69" t="s">
        <v>220</v>
      </c>
      <c r="D69" s="48">
        <v>25000</v>
      </c>
      <c r="E69" s="48">
        <v>0</v>
      </c>
      <c r="F69" s="48">
        <v>25000</v>
      </c>
      <c r="G69" t="s">
        <v>73</v>
      </c>
      <c r="H69" t="str">
        <f t="shared" si="1"/>
        <v>2025-01-10</v>
      </c>
    </row>
    <row r="70" spans="1:8" x14ac:dyDescent="0.35">
      <c r="A70" t="s">
        <v>265</v>
      </c>
      <c r="B70" t="s">
        <v>266</v>
      </c>
      <c r="C70" t="s">
        <v>220</v>
      </c>
      <c r="D70" s="48">
        <v>25000</v>
      </c>
      <c r="E70" s="48">
        <v>0</v>
      </c>
      <c r="F70" s="48">
        <v>25000</v>
      </c>
      <c r="G70" t="s">
        <v>90</v>
      </c>
      <c r="H70" t="str">
        <f t="shared" si="1"/>
        <v>2025-01-10</v>
      </c>
    </row>
    <row r="71" spans="1:8" x14ac:dyDescent="0.35">
      <c r="A71" t="s">
        <v>261</v>
      </c>
      <c r="B71" t="s">
        <v>267</v>
      </c>
      <c r="C71" t="s">
        <v>268</v>
      </c>
      <c r="D71" s="48">
        <v>40000</v>
      </c>
      <c r="E71" s="48">
        <v>0</v>
      </c>
      <c r="F71" s="48">
        <v>40000</v>
      </c>
      <c r="G71" t="s">
        <v>90</v>
      </c>
      <c r="H71" t="str">
        <f t="shared" si="1"/>
        <v>2025-01-10</v>
      </c>
    </row>
    <row r="72" spans="1:8" x14ac:dyDescent="0.35">
      <c r="A72" t="s">
        <v>261</v>
      </c>
      <c r="B72" t="s">
        <v>267</v>
      </c>
      <c r="C72" t="s">
        <v>268</v>
      </c>
      <c r="D72" s="48">
        <v>40000</v>
      </c>
      <c r="E72" s="48">
        <v>0</v>
      </c>
      <c r="F72" s="48">
        <v>40000</v>
      </c>
      <c r="G72" t="s">
        <v>82</v>
      </c>
      <c r="H72" t="str">
        <f t="shared" si="1"/>
        <v>2025-01-10</v>
      </c>
    </row>
    <row r="73" spans="1:8" x14ac:dyDescent="0.35">
      <c r="A73" t="s">
        <v>261</v>
      </c>
      <c r="B73" t="s">
        <v>267</v>
      </c>
      <c r="C73" t="s">
        <v>268</v>
      </c>
      <c r="D73" s="48">
        <v>40000</v>
      </c>
      <c r="E73" s="48">
        <v>0</v>
      </c>
      <c r="F73" s="48">
        <v>40000</v>
      </c>
      <c r="G73" t="s">
        <v>82</v>
      </c>
      <c r="H73" t="str">
        <f t="shared" si="1"/>
        <v>2025-01-10</v>
      </c>
    </row>
    <row r="74" spans="1:8" x14ac:dyDescent="0.35">
      <c r="A74" t="s">
        <v>269</v>
      </c>
      <c r="B74" t="s">
        <v>270</v>
      </c>
      <c r="C74" t="s">
        <v>271</v>
      </c>
      <c r="D74" s="48">
        <v>35000</v>
      </c>
      <c r="E74" s="48">
        <v>0</v>
      </c>
      <c r="F74" s="48">
        <v>35000</v>
      </c>
      <c r="G74" t="s">
        <v>87</v>
      </c>
      <c r="H74" t="str">
        <f t="shared" si="1"/>
        <v>2025-01-10</v>
      </c>
    </row>
    <row r="75" spans="1:8" x14ac:dyDescent="0.35">
      <c r="A75" t="s">
        <v>269</v>
      </c>
      <c r="B75" t="s">
        <v>270</v>
      </c>
      <c r="C75" t="s">
        <v>271</v>
      </c>
      <c r="D75" s="48">
        <v>35000</v>
      </c>
      <c r="E75" s="48">
        <v>0</v>
      </c>
      <c r="F75" s="48">
        <v>35000</v>
      </c>
      <c r="G75" t="s">
        <v>90</v>
      </c>
      <c r="H75" t="str">
        <f t="shared" si="1"/>
        <v>2025-01-10</v>
      </c>
    </row>
    <row r="76" spans="1:8" x14ac:dyDescent="0.35">
      <c r="A76" t="s">
        <v>269</v>
      </c>
      <c r="B76" t="s">
        <v>270</v>
      </c>
      <c r="C76" t="s">
        <v>271</v>
      </c>
      <c r="D76" s="48">
        <v>35000</v>
      </c>
      <c r="E76" s="48">
        <v>0</v>
      </c>
      <c r="F76" s="48">
        <v>35000</v>
      </c>
      <c r="G76" t="s">
        <v>90</v>
      </c>
      <c r="H76" t="str">
        <f t="shared" si="1"/>
        <v>2025-01-10</v>
      </c>
    </row>
    <row r="77" spans="1:8" x14ac:dyDescent="0.35">
      <c r="A77" t="s">
        <v>265</v>
      </c>
      <c r="B77" t="s">
        <v>272</v>
      </c>
      <c r="C77" t="s">
        <v>225</v>
      </c>
      <c r="D77" s="48">
        <v>30000</v>
      </c>
      <c r="E77" s="48">
        <v>0</v>
      </c>
      <c r="F77" s="48">
        <v>30000</v>
      </c>
      <c r="G77" t="s">
        <v>90</v>
      </c>
      <c r="H77" t="str">
        <f t="shared" si="1"/>
        <v>2025-01-10</v>
      </c>
    </row>
    <row r="78" spans="1:8" x14ac:dyDescent="0.35">
      <c r="A78" t="s">
        <v>265</v>
      </c>
      <c r="B78" t="s">
        <v>272</v>
      </c>
      <c r="C78" t="s">
        <v>225</v>
      </c>
      <c r="D78" s="48">
        <v>30000</v>
      </c>
      <c r="E78" s="48">
        <v>0</v>
      </c>
      <c r="F78" s="48">
        <v>30000</v>
      </c>
      <c r="G78" t="s">
        <v>90</v>
      </c>
      <c r="H78" t="str">
        <f t="shared" si="1"/>
        <v>2025-01-10</v>
      </c>
    </row>
    <row r="79" spans="1:8" x14ac:dyDescent="0.35">
      <c r="A79" t="s">
        <v>265</v>
      </c>
      <c r="B79" t="s">
        <v>272</v>
      </c>
      <c r="C79" t="s">
        <v>225</v>
      </c>
      <c r="D79" s="48">
        <v>30000</v>
      </c>
      <c r="E79" s="48">
        <v>0</v>
      </c>
      <c r="F79" s="48">
        <v>30000</v>
      </c>
      <c r="G79" t="s">
        <v>90</v>
      </c>
      <c r="H79" t="str">
        <f t="shared" si="1"/>
        <v>2025-01-10</v>
      </c>
    </row>
    <row r="80" spans="1:8" x14ac:dyDescent="0.35">
      <c r="A80" t="s">
        <v>273</v>
      </c>
      <c r="B80" t="s">
        <v>274</v>
      </c>
      <c r="C80" t="s">
        <v>158</v>
      </c>
      <c r="D80" s="48">
        <v>10000</v>
      </c>
      <c r="E80" s="48">
        <v>0</v>
      </c>
      <c r="F80" s="48">
        <v>10000</v>
      </c>
      <c r="G80" t="s">
        <v>72</v>
      </c>
      <c r="H80" t="str">
        <f t="shared" si="1"/>
        <v>2025-01-11</v>
      </c>
    </row>
    <row r="81" spans="1:8" x14ac:dyDescent="0.35">
      <c r="A81" t="s">
        <v>275</v>
      </c>
      <c r="B81" t="s">
        <v>276</v>
      </c>
      <c r="C81" t="s">
        <v>277</v>
      </c>
      <c r="D81" s="48">
        <v>50000</v>
      </c>
      <c r="E81" s="48">
        <v>0</v>
      </c>
      <c r="F81" s="48">
        <v>50000</v>
      </c>
      <c r="G81" t="s">
        <v>73</v>
      </c>
      <c r="H81" t="str">
        <f t="shared" si="1"/>
        <v>2025-01-11</v>
      </c>
    </row>
    <row r="82" spans="1:8" x14ac:dyDescent="0.35">
      <c r="A82" t="s">
        <v>278</v>
      </c>
      <c r="B82" t="s">
        <v>279</v>
      </c>
      <c r="C82" t="s">
        <v>172</v>
      </c>
      <c r="D82" s="48">
        <v>15000</v>
      </c>
      <c r="E82" s="48">
        <v>0</v>
      </c>
      <c r="F82" s="48">
        <v>15000</v>
      </c>
      <c r="G82" t="s">
        <v>73</v>
      </c>
      <c r="H82" t="str">
        <f t="shared" si="1"/>
        <v>2025-01-11</v>
      </c>
    </row>
    <row r="83" spans="1:8" x14ac:dyDescent="0.35">
      <c r="A83" t="s">
        <v>280</v>
      </c>
      <c r="B83" t="s">
        <v>281</v>
      </c>
      <c r="C83" t="s">
        <v>282</v>
      </c>
      <c r="D83" s="48">
        <v>20000</v>
      </c>
      <c r="E83" s="48">
        <v>0</v>
      </c>
      <c r="F83" s="48">
        <v>20000</v>
      </c>
      <c r="G83" t="s">
        <v>73</v>
      </c>
      <c r="H83" t="str">
        <f t="shared" si="1"/>
        <v>2025-01-11</v>
      </c>
    </row>
    <row r="84" spans="1:8" x14ac:dyDescent="0.35">
      <c r="A84" t="s">
        <v>280</v>
      </c>
      <c r="B84" t="s">
        <v>281</v>
      </c>
      <c r="C84" t="s">
        <v>282</v>
      </c>
      <c r="D84" s="48">
        <v>20000</v>
      </c>
      <c r="E84" s="48">
        <v>0</v>
      </c>
      <c r="F84" s="48">
        <v>20000</v>
      </c>
      <c r="G84" t="s">
        <v>90</v>
      </c>
      <c r="H84" t="str">
        <f t="shared" si="1"/>
        <v>2025-01-11</v>
      </c>
    </row>
    <row r="85" spans="1:8" x14ac:dyDescent="0.35">
      <c r="A85" t="s">
        <v>283</v>
      </c>
      <c r="B85" t="s">
        <v>284</v>
      </c>
      <c r="C85" t="s">
        <v>175</v>
      </c>
      <c r="D85" s="48">
        <v>10000</v>
      </c>
      <c r="E85" s="48">
        <v>0</v>
      </c>
      <c r="F85" s="48">
        <v>10000</v>
      </c>
      <c r="G85" t="s">
        <v>77</v>
      </c>
      <c r="H85" t="str">
        <f t="shared" si="1"/>
        <v>2025-01-11</v>
      </c>
    </row>
    <row r="86" spans="1:8" x14ac:dyDescent="0.35">
      <c r="A86" t="s">
        <v>283</v>
      </c>
      <c r="B86" t="s">
        <v>285</v>
      </c>
      <c r="C86" t="s">
        <v>175</v>
      </c>
      <c r="D86" s="48">
        <v>10000</v>
      </c>
      <c r="E86" s="48">
        <v>0</v>
      </c>
      <c r="F86" s="48">
        <v>10000</v>
      </c>
      <c r="G86" t="s">
        <v>77</v>
      </c>
      <c r="H86" t="str">
        <f t="shared" si="1"/>
        <v>2025-01-11</v>
      </c>
    </row>
    <row r="87" spans="1:8" x14ac:dyDescent="0.35">
      <c r="A87" t="s">
        <v>286</v>
      </c>
      <c r="B87" t="s">
        <v>287</v>
      </c>
      <c r="C87" t="s">
        <v>208</v>
      </c>
      <c r="D87" s="48">
        <v>20000</v>
      </c>
      <c r="E87" s="48">
        <v>0</v>
      </c>
      <c r="F87" s="48">
        <v>20000</v>
      </c>
      <c r="G87" t="s">
        <v>77</v>
      </c>
      <c r="H87" t="str">
        <f t="shared" si="1"/>
        <v>2025-01-11</v>
      </c>
    </row>
    <row r="88" spans="1:8" x14ac:dyDescent="0.35">
      <c r="A88" t="s">
        <v>286</v>
      </c>
      <c r="B88" t="s">
        <v>287</v>
      </c>
      <c r="C88" t="s">
        <v>208</v>
      </c>
      <c r="D88" s="48">
        <v>20000</v>
      </c>
      <c r="E88" s="48">
        <v>0</v>
      </c>
      <c r="F88" s="48">
        <v>20000</v>
      </c>
      <c r="G88" t="s">
        <v>77</v>
      </c>
      <c r="H88" t="str">
        <f t="shared" si="1"/>
        <v>2025-01-11</v>
      </c>
    </row>
    <row r="89" spans="1:8" x14ac:dyDescent="0.35">
      <c r="A89" t="s">
        <v>288</v>
      </c>
      <c r="B89" t="s">
        <v>289</v>
      </c>
      <c r="C89" t="s">
        <v>290</v>
      </c>
      <c r="D89" s="48">
        <v>35000</v>
      </c>
      <c r="E89" s="48">
        <v>0</v>
      </c>
      <c r="F89" s="48">
        <v>35000</v>
      </c>
      <c r="G89" t="s">
        <v>77</v>
      </c>
      <c r="H89" t="str">
        <f t="shared" si="1"/>
        <v>2025-01-11</v>
      </c>
    </row>
    <row r="90" spans="1:8" x14ac:dyDescent="0.35">
      <c r="A90" t="s">
        <v>288</v>
      </c>
      <c r="B90" t="s">
        <v>289</v>
      </c>
      <c r="C90" t="s">
        <v>290</v>
      </c>
      <c r="D90" s="48">
        <v>35000</v>
      </c>
      <c r="E90" s="48">
        <v>0</v>
      </c>
      <c r="F90" s="48">
        <v>35000</v>
      </c>
      <c r="G90" t="s">
        <v>77</v>
      </c>
      <c r="H90" t="str">
        <f t="shared" si="1"/>
        <v>2025-01-11</v>
      </c>
    </row>
    <row r="91" spans="1:8" x14ac:dyDescent="0.35">
      <c r="A91" t="s">
        <v>288</v>
      </c>
      <c r="B91" t="s">
        <v>289</v>
      </c>
      <c r="C91" t="s">
        <v>290</v>
      </c>
      <c r="D91" s="48">
        <v>35000</v>
      </c>
      <c r="E91" s="48">
        <v>0</v>
      </c>
      <c r="F91" s="48">
        <v>35000</v>
      </c>
      <c r="G91" t="s">
        <v>87</v>
      </c>
      <c r="H91" t="str">
        <f t="shared" si="1"/>
        <v>2025-01-11</v>
      </c>
    </row>
    <row r="92" spans="1:8" x14ac:dyDescent="0.35">
      <c r="A92" t="s">
        <v>291</v>
      </c>
      <c r="B92" t="s">
        <v>292</v>
      </c>
      <c r="C92" t="s">
        <v>183</v>
      </c>
      <c r="D92" s="48">
        <v>12000</v>
      </c>
      <c r="E92" s="48">
        <v>0</v>
      </c>
      <c r="F92" s="48">
        <v>12000</v>
      </c>
      <c r="G92" t="s">
        <v>82</v>
      </c>
      <c r="H92" t="str">
        <f t="shared" si="1"/>
        <v>2025-01-11</v>
      </c>
    </row>
    <row r="93" spans="1:8" x14ac:dyDescent="0.35">
      <c r="A93" t="s">
        <v>293</v>
      </c>
      <c r="B93" t="s">
        <v>294</v>
      </c>
      <c r="C93" t="s">
        <v>295</v>
      </c>
      <c r="D93" s="48">
        <v>24000</v>
      </c>
      <c r="E93" s="48">
        <v>0</v>
      </c>
      <c r="F93" s="48">
        <v>24000</v>
      </c>
      <c r="G93" t="s">
        <v>88</v>
      </c>
      <c r="H93" t="str">
        <f t="shared" si="1"/>
        <v>2025-01-11</v>
      </c>
    </row>
    <row r="94" spans="1:8" x14ac:dyDescent="0.35">
      <c r="A94" t="s">
        <v>275</v>
      </c>
      <c r="B94" t="s">
        <v>296</v>
      </c>
      <c r="C94" t="s">
        <v>162</v>
      </c>
      <c r="D94" s="48">
        <v>10000</v>
      </c>
      <c r="E94" s="48">
        <v>0</v>
      </c>
      <c r="F94" s="48">
        <v>10000</v>
      </c>
      <c r="G94" t="s">
        <v>90</v>
      </c>
      <c r="H94" t="str">
        <f t="shared" si="1"/>
        <v>2025-01-11</v>
      </c>
    </row>
    <row r="95" spans="1:8" x14ac:dyDescent="0.35">
      <c r="A95" t="s">
        <v>297</v>
      </c>
      <c r="B95" t="s">
        <v>298</v>
      </c>
      <c r="C95" t="s">
        <v>162</v>
      </c>
      <c r="D95" s="48">
        <v>10000</v>
      </c>
      <c r="E95" s="48">
        <v>0</v>
      </c>
      <c r="F95" s="48">
        <v>10000</v>
      </c>
      <c r="G95" t="s">
        <v>90</v>
      </c>
      <c r="H95" t="str">
        <f t="shared" si="1"/>
        <v>2025-01-11</v>
      </c>
    </row>
    <row r="96" spans="1:8" x14ac:dyDescent="0.35">
      <c r="A96" t="s">
        <v>297</v>
      </c>
      <c r="B96" t="s">
        <v>299</v>
      </c>
      <c r="C96" t="s">
        <v>162</v>
      </c>
      <c r="D96" s="48">
        <v>10000</v>
      </c>
      <c r="E96" s="48">
        <v>0</v>
      </c>
      <c r="F96" s="48">
        <v>10000</v>
      </c>
      <c r="G96" t="s">
        <v>90</v>
      </c>
      <c r="H96" t="str">
        <f t="shared" si="1"/>
        <v>2025-01-11</v>
      </c>
    </row>
    <row r="97" spans="1:8" x14ac:dyDescent="0.35">
      <c r="A97" t="s">
        <v>300</v>
      </c>
      <c r="B97" t="s">
        <v>301</v>
      </c>
      <c r="C97" t="s">
        <v>302</v>
      </c>
      <c r="D97" s="48">
        <v>22000</v>
      </c>
      <c r="E97" s="48">
        <v>0</v>
      </c>
      <c r="F97" s="48">
        <v>22000</v>
      </c>
      <c r="G97" t="s">
        <v>93</v>
      </c>
      <c r="H97" t="str">
        <f t="shared" si="1"/>
        <v>2025-01-11</v>
      </c>
    </row>
    <row r="98" spans="1:8" x14ac:dyDescent="0.35">
      <c r="A98" t="s">
        <v>300</v>
      </c>
      <c r="B98" t="s">
        <v>301</v>
      </c>
      <c r="C98" t="s">
        <v>302</v>
      </c>
      <c r="D98" s="48">
        <v>22000</v>
      </c>
      <c r="E98" s="48">
        <v>0</v>
      </c>
      <c r="F98" s="48">
        <v>22000</v>
      </c>
      <c r="G98" t="s">
        <v>90</v>
      </c>
      <c r="H98" t="str">
        <f t="shared" si="1"/>
        <v>2025-01-11</v>
      </c>
    </row>
    <row r="99" spans="1:8" x14ac:dyDescent="0.35">
      <c r="A99" t="s">
        <v>303</v>
      </c>
      <c r="B99" t="s">
        <v>304</v>
      </c>
      <c r="C99" t="s">
        <v>190</v>
      </c>
      <c r="D99" s="48">
        <v>20000</v>
      </c>
      <c r="E99" s="48">
        <v>0</v>
      </c>
      <c r="F99" s="48">
        <v>20000</v>
      </c>
      <c r="G99" t="s">
        <v>90</v>
      </c>
      <c r="H99" t="str">
        <f t="shared" si="1"/>
        <v>2025-01-11</v>
      </c>
    </row>
    <row r="100" spans="1:8" x14ac:dyDescent="0.35">
      <c r="A100" t="s">
        <v>303</v>
      </c>
      <c r="B100" t="s">
        <v>304</v>
      </c>
      <c r="C100" t="s">
        <v>190</v>
      </c>
      <c r="D100" s="48">
        <v>20000</v>
      </c>
      <c r="E100" s="48">
        <v>0</v>
      </c>
      <c r="F100" s="48">
        <v>20000</v>
      </c>
      <c r="G100" t="s">
        <v>90</v>
      </c>
      <c r="H100" t="str">
        <f t="shared" si="1"/>
        <v>2025-01-11</v>
      </c>
    </row>
    <row r="101" spans="1:8" x14ac:dyDescent="0.35">
      <c r="A101" t="s">
        <v>293</v>
      </c>
      <c r="B101" t="s">
        <v>305</v>
      </c>
      <c r="C101" t="s">
        <v>190</v>
      </c>
      <c r="D101" s="48">
        <v>20000</v>
      </c>
      <c r="E101" s="48">
        <v>0</v>
      </c>
      <c r="F101" s="48">
        <v>20000</v>
      </c>
      <c r="G101" t="s">
        <v>90</v>
      </c>
      <c r="H101" t="str">
        <f t="shared" si="1"/>
        <v>2025-01-11</v>
      </c>
    </row>
    <row r="102" spans="1:8" x14ac:dyDescent="0.35">
      <c r="A102" t="s">
        <v>306</v>
      </c>
      <c r="B102" t="s">
        <v>307</v>
      </c>
      <c r="C102" t="s">
        <v>308</v>
      </c>
      <c r="D102" s="48">
        <v>65000</v>
      </c>
      <c r="E102" s="48">
        <v>0</v>
      </c>
      <c r="F102" s="48">
        <v>65000</v>
      </c>
      <c r="G102" t="s">
        <v>86</v>
      </c>
      <c r="H102" t="str">
        <f t="shared" si="1"/>
        <v>2025-01-11</v>
      </c>
    </row>
    <row r="103" spans="1:8" x14ac:dyDescent="0.35">
      <c r="A103" t="s">
        <v>306</v>
      </c>
      <c r="B103" t="s">
        <v>307</v>
      </c>
      <c r="C103" t="s">
        <v>308</v>
      </c>
      <c r="D103" s="48">
        <v>65000</v>
      </c>
      <c r="E103" s="48">
        <v>0</v>
      </c>
      <c r="F103" s="48">
        <v>65000</v>
      </c>
      <c r="G103" t="s">
        <v>72</v>
      </c>
      <c r="H103" t="str">
        <f t="shared" si="1"/>
        <v>2025-01-11</v>
      </c>
    </row>
    <row r="104" spans="1:8" x14ac:dyDescent="0.35">
      <c r="A104" t="s">
        <v>306</v>
      </c>
      <c r="B104" t="s">
        <v>307</v>
      </c>
      <c r="C104" t="s">
        <v>308</v>
      </c>
      <c r="D104" s="48">
        <v>65000</v>
      </c>
      <c r="E104" s="48">
        <v>0</v>
      </c>
      <c r="F104" s="48">
        <v>65000</v>
      </c>
      <c r="G104" t="s">
        <v>72</v>
      </c>
      <c r="H104" t="str">
        <f t="shared" si="1"/>
        <v>2025-01-11</v>
      </c>
    </row>
    <row r="105" spans="1:8" x14ac:dyDescent="0.35">
      <c r="A105" t="s">
        <v>306</v>
      </c>
      <c r="B105" t="s">
        <v>307</v>
      </c>
      <c r="C105" t="s">
        <v>308</v>
      </c>
      <c r="D105" s="48">
        <v>65000</v>
      </c>
      <c r="E105" s="48">
        <v>0</v>
      </c>
      <c r="F105" s="48">
        <v>65000</v>
      </c>
      <c r="G105" t="s">
        <v>90</v>
      </c>
      <c r="H105" t="str">
        <f t="shared" si="1"/>
        <v>2025-01-11</v>
      </c>
    </row>
    <row r="106" spans="1:8" x14ac:dyDescent="0.35">
      <c r="A106" t="s">
        <v>306</v>
      </c>
      <c r="B106" t="s">
        <v>307</v>
      </c>
      <c r="C106" t="s">
        <v>308</v>
      </c>
      <c r="D106" s="48">
        <v>65000</v>
      </c>
      <c r="E106" s="48">
        <v>0</v>
      </c>
      <c r="F106" s="48">
        <v>65000</v>
      </c>
      <c r="G106" t="s">
        <v>90</v>
      </c>
      <c r="H106" t="str">
        <f t="shared" si="1"/>
        <v>2025-01-11</v>
      </c>
    </row>
    <row r="107" spans="1:8" x14ac:dyDescent="0.35">
      <c r="A107" t="s">
        <v>306</v>
      </c>
      <c r="B107" t="s">
        <v>307</v>
      </c>
      <c r="C107" t="s">
        <v>308</v>
      </c>
      <c r="D107" s="48">
        <v>65000</v>
      </c>
      <c r="E107" s="48">
        <v>0</v>
      </c>
      <c r="F107" s="48">
        <v>65000</v>
      </c>
      <c r="G107" t="s">
        <v>90</v>
      </c>
      <c r="H107" t="str">
        <f t="shared" si="1"/>
        <v>2025-01-11</v>
      </c>
    </row>
    <row r="108" spans="1:8" x14ac:dyDescent="0.35">
      <c r="A108" t="s">
        <v>309</v>
      </c>
      <c r="B108" t="s">
        <v>310</v>
      </c>
      <c r="C108" t="s">
        <v>197</v>
      </c>
      <c r="D108" s="48">
        <v>5000</v>
      </c>
      <c r="E108" s="48">
        <v>0</v>
      </c>
      <c r="F108" s="48">
        <v>5000</v>
      </c>
      <c r="G108" t="s">
        <v>92</v>
      </c>
      <c r="H108" t="str">
        <f t="shared" si="1"/>
        <v>2025-01-11</v>
      </c>
    </row>
    <row r="109" spans="1:8" x14ac:dyDescent="0.35">
      <c r="A109" t="s">
        <v>311</v>
      </c>
      <c r="B109" t="s">
        <v>312</v>
      </c>
      <c r="C109" t="s">
        <v>313</v>
      </c>
      <c r="D109" s="48">
        <v>20000</v>
      </c>
      <c r="E109" s="48">
        <v>0</v>
      </c>
      <c r="F109" s="48">
        <v>20000</v>
      </c>
      <c r="G109" t="s">
        <v>94</v>
      </c>
      <c r="H109" t="str">
        <f t="shared" si="1"/>
        <v>2025-01-11</v>
      </c>
    </row>
    <row r="110" spans="1:8" x14ac:dyDescent="0.35">
      <c r="A110" t="s">
        <v>311</v>
      </c>
      <c r="B110" t="s">
        <v>312</v>
      </c>
      <c r="C110" t="s">
        <v>313</v>
      </c>
      <c r="D110" s="48">
        <v>20000</v>
      </c>
      <c r="E110" s="48">
        <v>0</v>
      </c>
      <c r="F110" s="48">
        <v>20000</v>
      </c>
      <c r="G110" t="s">
        <v>77</v>
      </c>
      <c r="H110" t="str">
        <f t="shared" si="1"/>
        <v>2025-01-11</v>
      </c>
    </row>
    <row r="111" spans="1:8" x14ac:dyDescent="0.35">
      <c r="A111" t="s">
        <v>314</v>
      </c>
      <c r="B111" t="s">
        <v>315</v>
      </c>
      <c r="C111" t="s">
        <v>316</v>
      </c>
      <c r="D111" s="48">
        <v>35000</v>
      </c>
      <c r="E111" s="48">
        <v>0</v>
      </c>
      <c r="F111" s="48">
        <v>35000</v>
      </c>
      <c r="G111" t="s">
        <v>94</v>
      </c>
      <c r="H111" t="str">
        <f t="shared" si="1"/>
        <v>2025-01-11</v>
      </c>
    </row>
    <row r="112" spans="1:8" x14ac:dyDescent="0.35">
      <c r="A112" t="s">
        <v>314</v>
      </c>
      <c r="B112" t="s">
        <v>315</v>
      </c>
      <c r="C112" t="s">
        <v>316</v>
      </c>
      <c r="D112" s="48">
        <v>35000</v>
      </c>
      <c r="E112" s="48">
        <v>0</v>
      </c>
      <c r="F112" s="48">
        <v>35000</v>
      </c>
      <c r="G112" t="s">
        <v>94</v>
      </c>
      <c r="H112" t="str">
        <f t="shared" si="1"/>
        <v>2025-01-11</v>
      </c>
    </row>
    <row r="113" spans="1:8" x14ac:dyDescent="0.35">
      <c r="A113" t="s">
        <v>314</v>
      </c>
      <c r="B113" t="s">
        <v>315</v>
      </c>
      <c r="C113" t="s">
        <v>316</v>
      </c>
      <c r="D113" s="48">
        <v>35000</v>
      </c>
      <c r="E113" s="48">
        <v>0</v>
      </c>
      <c r="F113" s="48">
        <v>35000</v>
      </c>
      <c r="G113" t="s">
        <v>87</v>
      </c>
      <c r="H113" t="str">
        <f t="shared" si="1"/>
        <v>2025-01-11</v>
      </c>
    </row>
    <row r="114" spans="1:8" x14ac:dyDescent="0.35">
      <c r="A114" t="s">
        <v>317</v>
      </c>
      <c r="B114" t="s">
        <v>318</v>
      </c>
      <c r="C114" t="s">
        <v>166</v>
      </c>
      <c r="D114" s="48">
        <v>15000</v>
      </c>
      <c r="E114" s="48">
        <v>0</v>
      </c>
      <c r="F114" s="48">
        <v>15000</v>
      </c>
      <c r="G114" t="s">
        <v>72</v>
      </c>
      <c r="H114" t="str">
        <f t="shared" si="1"/>
        <v>2025-01-12</v>
      </c>
    </row>
    <row r="115" spans="1:8" x14ac:dyDescent="0.35">
      <c r="A115" t="s">
        <v>319</v>
      </c>
      <c r="B115" t="s">
        <v>320</v>
      </c>
      <c r="C115" t="s">
        <v>158</v>
      </c>
      <c r="D115" s="48">
        <v>10000</v>
      </c>
      <c r="E115" s="48">
        <v>0</v>
      </c>
      <c r="F115" s="48">
        <v>10000</v>
      </c>
      <c r="G115" t="s">
        <v>72</v>
      </c>
      <c r="H115" t="str">
        <f t="shared" si="1"/>
        <v>2025-01-12</v>
      </c>
    </row>
    <row r="116" spans="1:8" x14ac:dyDescent="0.35">
      <c r="A116" t="s">
        <v>321</v>
      </c>
      <c r="B116" t="s">
        <v>322</v>
      </c>
      <c r="C116" t="s">
        <v>158</v>
      </c>
      <c r="D116" s="48">
        <v>10000</v>
      </c>
      <c r="E116" s="48">
        <v>0</v>
      </c>
      <c r="F116" s="48">
        <v>10000</v>
      </c>
      <c r="G116" t="s">
        <v>72</v>
      </c>
      <c r="H116" t="str">
        <f t="shared" si="1"/>
        <v>2025-01-12</v>
      </c>
    </row>
    <row r="117" spans="1:8" x14ac:dyDescent="0.35">
      <c r="A117" t="s">
        <v>323</v>
      </c>
      <c r="B117" t="s">
        <v>324</v>
      </c>
      <c r="C117" t="s">
        <v>158</v>
      </c>
      <c r="D117" s="48">
        <v>10000</v>
      </c>
      <c r="E117" s="48">
        <v>0</v>
      </c>
      <c r="F117" s="48">
        <v>10000</v>
      </c>
      <c r="G117" t="s">
        <v>72</v>
      </c>
      <c r="H117" t="str">
        <f t="shared" si="1"/>
        <v>2025-01-12</v>
      </c>
    </row>
    <row r="118" spans="1:8" x14ac:dyDescent="0.35">
      <c r="A118" t="s">
        <v>325</v>
      </c>
      <c r="B118" t="s">
        <v>326</v>
      </c>
      <c r="C118" t="s">
        <v>158</v>
      </c>
      <c r="D118" s="48">
        <v>10000</v>
      </c>
      <c r="E118" s="48">
        <v>0</v>
      </c>
      <c r="F118" s="48">
        <v>10000</v>
      </c>
      <c r="G118" t="s">
        <v>72</v>
      </c>
      <c r="H118" t="str">
        <f t="shared" si="1"/>
        <v>2025-01-12</v>
      </c>
    </row>
    <row r="119" spans="1:8" x14ac:dyDescent="0.35">
      <c r="A119" t="s">
        <v>327</v>
      </c>
      <c r="B119" t="s">
        <v>328</v>
      </c>
      <c r="C119" t="s">
        <v>158</v>
      </c>
      <c r="D119" s="48">
        <v>10000</v>
      </c>
      <c r="E119" s="48">
        <v>0</v>
      </c>
      <c r="F119" s="48">
        <v>10000</v>
      </c>
      <c r="G119" t="s">
        <v>72</v>
      </c>
      <c r="H119" t="str">
        <f t="shared" si="1"/>
        <v>2025-01-12</v>
      </c>
    </row>
    <row r="120" spans="1:8" x14ac:dyDescent="0.35">
      <c r="A120" t="s">
        <v>329</v>
      </c>
      <c r="B120" t="s">
        <v>330</v>
      </c>
      <c r="C120" t="s">
        <v>331</v>
      </c>
      <c r="D120" s="48">
        <v>15000</v>
      </c>
      <c r="E120" s="48">
        <v>0</v>
      </c>
      <c r="F120" s="48">
        <v>15000</v>
      </c>
      <c r="G120" t="s">
        <v>72</v>
      </c>
      <c r="H120" t="str">
        <f t="shared" si="1"/>
        <v>2025-01-12</v>
      </c>
    </row>
    <row r="121" spans="1:8" x14ac:dyDescent="0.35">
      <c r="A121" t="s">
        <v>329</v>
      </c>
      <c r="B121" t="s">
        <v>330</v>
      </c>
      <c r="C121" t="s">
        <v>331</v>
      </c>
      <c r="D121" s="48">
        <v>15000</v>
      </c>
      <c r="E121" s="48">
        <v>0</v>
      </c>
      <c r="F121" s="48">
        <v>15000</v>
      </c>
      <c r="G121" t="s">
        <v>77</v>
      </c>
      <c r="H121" t="str">
        <f t="shared" si="1"/>
        <v>2025-01-12</v>
      </c>
    </row>
    <row r="122" spans="1:8" x14ac:dyDescent="0.35">
      <c r="A122" t="s">
        <v>332</v>
      </c>
      <c r="B122" t="s">
        <v>333</v>
      </c>
      <c r="C122" t="s">
        <v>334</v>
      </c>
      <c r="D122" s="48">
        <v>10000</v>
      </c>
      <c r="E122" s="48">
        <v>0</v>
      </c>
      <c r="F122" s="48">
        <v>10000</v>
      </c>
      <c r="G122" t="s">
        <v>72</v>
      </c>
      <c r="H122" t="str">
        <f t="shared" si="1"/>
        <v>2025-01-12</v>
      </c>
    </row>
    <row r="123" spans="1:8" x14ac:dyDescent="0.35">
      <c r="A123" t="s">
        <v>332</v>
      </c>
      <c r="B123" t="s">
        <v>333</v>
      </c>
      <c r="C123" t="s">
        <v>334</v>
      </c>
      <c r="D123" s="48">
        <v>10000</v>
      </c>
      <c r="E123" s="48">
        <v>0</v>
      </c>
      <c r="F123" s="48">
        <v>10000</v>
      </c>
      <c r="G123" t="s">
        <v>72</v>
      </c>
      <c r="H123" t="str">
        <f t="shared" si="1"/>
        <v>2025-01-12</v>
      </c>
    </row>
    <row r="124" spans="1:8" x14ac:dyDescent="0.35">
      <c r="A124" t="s">
        <v>335</v>
      </c>
      <c r="B124" t="s">
        <v>336</v>
      </c>
      <c r="C124" t="s">
        <v>238</v>
      </c>
      <c r="D124" s="48">
        <v>5000</v>
      </c>
      <c r="E124" s="48">
        <v>0</v>
      </c>
      <c r="F124" s="48">
        <v>5000</v>
      </c>
      <c r="G124" t="s">
        <v>77</v>
      </c>
      <c r="H124" t="str">
        <f t="shared" si="1"/>
        <v>2025-01-12</v>
      </c>
    </row>
    <row r="125" spans="1:8" x14ac:dyDescent="0.35">
      <c r="A125" t="s">
        <v>317</v>
      </c>
      <c r="B125" t="s">
        <v>337</v>
      </c>
      <c r="C125" t="s">
        <v>175</v>
      </c>
      <c r="D125" s="48">
        <v>10000</v>
      </c>
      <c r="E125" s="48">
        <v>0</v>
      </c>
      <c r="F125" s="48">
        <v>10000</v>
      </c>
      <c r="G125" t="s">
        <v>77</v>
      </c>
      <c r="H125" t="str">
        <f t="shared" si="1"/>
        <v>2025-01-12</v>
      </c>
    </row>
    <row r="126" spans="1:8" x14ac:dyDescent="0.35">
      <c r="A126" t="s">
        <v>338</v>
      </c>
      <c r="B126" t="s">
        <v>339</v>
      </c>
      <c r="C126" t="s">
        <v>175</v>
      </c>
      <c r="D126" s="48">
        <v>10000</v>
      </c>
      <c r="E126" s="48">
        <v>0</v>
      </c>
      <c r="F126" s="48">
        <v>10000</v>
      </c>
      <c r="G126" t="s">
        <v>77</v>
      </c>
      <c r="H126" t="str">
        <f t="shared" si="1"/>
        <v>2025-01-12</v>
      </c>
    </row>
    <row r="127" spans="1:8" x14ac:dyDescent="0.35">
      <c r="A127" t="s">
        <v>321</v>
      </c>
      <c r="B127" t="s">
        <v>340</v>
      </c>
      <c r="C127" t="s">
        <v>175</v>
      </c>
      <c r="D127" s="48">
        <v>10000</v>
      </c>
      <c r="E127" s="48">
        <v>0</v>
      </c>
      <c r="F127" s="48">
        <v>10000</v>
      </c>
      <c r="G127" t="s">
        <v>77</v>
      </c>
      <c r="H127" t="str">
        <f t="shared" si="1"/>
        <v>2025-01-12</v>
      </c>
    </row>
    <row r="128" spans="1:8" x14ac:dyDescent="0.35">
      <c r="A128" t="s">
        <v>341</v>
      </c>
      <c r="B128" t="s">
        <v>342</v>
      </c>
      <c r="C128" t="s">
        <v>175</v>
      </c>
      <c r="D128" s="48">
        <v>10000</v>
      </c>
      <c r="E128" s="48">
        <v>0</v>
      </c>
      <c r="F128" s="48">
        <v>10000</v>
      </c>
      <c r="G128" t="s">
        <v>77</v>
      </c>
      <c r="H128" t="str">
        <f t="shared" si="1"/>
        <v>2025-01-12</v>
      </c>
    </row>
    <row r="129" spans="1:8" x14ac:dyDescent="0.35">
      <c r="A129" t="s">
        <v>343</v>
      </c>
      <c r="B129" t="s">
        <v>344</v>
      </c>
      <c r="C129" t="s">
        <v>175</v>
      </c>
      <c r="D129" s="48">
        <v>10000</v>
      </c>
      <c r="E129" s="48">
        <v>0</v>
      </c>
      <c r="F129" s="48">
        <v>10000</v>
      </c>
      <c r="G129" t="s">
        <v>77</v>
      </c>
      <c r="H129" t="str">
        <f t="shared" si="1"/>
        <v>2025-01-12</v>
      </c>
    </row>
    <row r="130" spans="1:8" x14ac:dyDescent="0.35">
      <c r="A130" t="s">
        <v>345</v>
      </c>
      <c r="B130" t="s">
        <v>346</v>
      </c>
      <c r="C130" t="s">
        <v>175</v>
      </c>
      <c r="D130" s="48">
        <v>10000</v>
      </c>
      <c r="E130" s="48">
        <v>0</v>
      </c>
      <c r="F130" s="48">
        <v>10000</v>
      </c>
      <c r="G130" t="s">
        <v>77</v>
      </c>
      <c r="H130" t="str">
        <f t="shared" si="1"/>
        <v>2025-01-12</v>
      </c>
    </row>
    <row r="131" spans="1:8" x14ac:dyDescent="0.35">
      <c r="A131" t="s">
        <v>347</v>
      </c>
      <c r="B131" t="s">
        <v>348</v>
      </c>
      <c r="C131" t="s">
        <v>349</v>
      </c>
      <c r="D131" s="48">
        <v>30000</v>
      </c>
      <c r="E131" s="48">
        <v>0</v>
      </c>
      <c r="F131" s="48">
        <v>30000</v>
      </c>
      <c r="G131" t="s">
        <v>78</v>
      </c>
      <c r="H131" t="str">
        <f t="shared" ref="H131:H194" si="2">LEFT(A131,10)</f>
        <v>2025-01-12</v>
      </c>
    </row>
    <row r="132" spans="1:8" x14ac:dyDescent="0.35">
      <c r="A132" t="s">
        <v>347</v>
      </c>
      <c r="B132" t="s">
        <v>348</v>
      </c>
      <c r="C132" t="s">
        <v>349</v>
      </c>
      <c r="D132" s="48">
        <v>30000</v>
      </c>
      <c r="E132" s="48">
        <v>0</v>
      </c>
      <c r="F132" s="48">
        <v>30000</v>
      </c>
      <c r="G132" t="s">
        <v>87</v>
      </c>
      <c r="H132" t="str">
        <f t="shared" si="2"/>
        <v>2025-01-12</v>
      </c>
    </row>
    <row r="133" spans="1:8" x14ac:dyDescent="0.35">
      <c r="A133" t="s">
        <v>332</v>
      </c>
      <c r="B133" t="s">
        <v>350</v>
      </c>
      <c r="C133" t="s">
        <v>160</v>
      </c>
      <c r="D133" s="48">
        <v>12000</v>
      </c>
      <c r="E133" s="48">
        <v>0</v>
      </c>
      <c r="F133" s="48">
        <v>12000</v>
      </c>
      <c r="G133" t="s">
        <v>81</v>
      </c>
      <c r="H133" t="str">
        <f t="shared" si="2"/>
        <v>2025-01-12</v>
      </c>
    </row>
    <row r="134" spans="1:8" x14ac:dyDescent="0.35">
      <c r="A134" t="s">
        <v>332</v>
      </c>
      <c r="B134" t="s">
        <v>351</v>
      </c>
      <c r="C134" t="s">
        <v>183</v>
      </c>
      <c r="D134" s="48">
        <v>15000</v>
      </c>
      <c r="E134" s="48">
        <v>0</v>
      </c>
      <c r="F134" s="48">
        <v>15000</v>
      </c>
      <c r="G134" t="s">
        <v>82</v>
      </c>
      <c r="H134" t="str">
        <f t="shared" si="2"/>
        <v>2025-01-12</v>
      </c>
    </row>
    <row r="135" spans="1:8" x14ac:dyDescent="0.35">
      <c r="A135" t="s">
        <v>329</v>
      </c>
      <c r="B135" t="s">
        <v>352</v>
      </c>
      <c r="C135" t="s">
        <v>254</v>
      </c>
      <c r="D135" s="48">
        <v>30000</v>
      </c>
      <c r="E135" s="48">
        <v>0</v>
      </c>
      <c r="F135" s="48">
        <v>30000</v>
      </c>
      <c r="G135" t="s">
        <v>82</v>
      </c>
      <c r="H135" t="str">
        <f t="shared" si="2"/>
        <v>2025-01-12</v>
      </c>
    </row>
    <row r="136" spans="1:8" x14ac:dyDescent="0.35">
      <c r="A136" t="s">
        <v>329</v>
      </c>
      <c r="B136" t="s">
        <v>352</v>
      </c>
      <c r="C136" t="s">
        <v>254</v>
      </c>
      <c r="D136" s="48">
        <v>30000</v>
      </c>
      <c r="E136" s="48">
        <v>0</v>
      </c>
      <c r="F136" s="48">
        <v>30000</v>
      </c>
      <c r="G136" t="s">
        <v>82</v>
      </c>
      <c r="H136" t="str">
        <f t="shared" si="2"/>
        <v>2025-01-12</v>
      </c>
    </row>
    <row r="137" spans="1:8" x14ac:dyDescent="0.35">
      <c r="A137" t="s">
        <v>335</v>
      </c>
      <c r="B137" t="s">
        <v>353</v>
      </c>
      <c r="C137" t="s">
        <v>257</v>
      </c>
      <c r="D137" s="48">
        <v>8000</v>
      </c>
      <c r="E137" s="48">
        <v>0</v>
      </c>
      <c r="F137" s="48">
        <v>8000</v>
      </c>
      <c r="G137" t="s">
        <v>85</v>
      </c>
      <c r="H137" t="str">
        <f t="shared" si="2"/>
        <v>2025-01-12</v>
      </c>
    </row>
    <row r="138" spans="1:8" x14ac:dyDescent="0.35">
      <c r="A138" t="s">
        <v>338</v>
      </c>
      <c r="B138" t="s">
        <v>354</v>
      </c>
      <c r="C138" t="s">
        <v>257</v>
      </c>
      <c r="D138" s="48">
        <v>8000</v>
      </c>
      <c r="E138" s="48">
        <v>0</v>
      </c>
      <c r="F138" s="48">
        <v>8000</v>
      </c>
      <c r="G138" t="s">
        <v>85</v>
      </c>
      <c r="H138" t="str">
        <f t="shared" si="2"/>
        <v>2025-01-12</v>
      </c>
    </row>
    <row r="139" spans="1:8" x14ac:dyDescent="0.35">
      <c r="A139" t="s">
        <v>347</v>
      </c>
      <c r="B139" t="s">
        <v>355</v>
      </c>
      <c r="C139" t="s">
        <v>257</v>
      </c>
      <c r="D139" s="48">
        <v>8000</v>
      </c>
      <c r="E139" s="48">
        <v>0</v>
      </c>
      <c r="F139" s="48">
        <v>8000</v>
      </c>
      <c r="G139" t="s">
        <v>85</v>
      </c>
      <c r="H139" t="str">
        <f t="shared" si="2"/>
        <v>2025-01-12</v>
      </c>
    </row>
    <row r="140" spans="1:8" x14ac:dyDescent="0.35">
      <c r="A140" t="s">
        <v>329</v>
      </c>
      <c r="B140" t="s">
        <v>356</v>
      </c>
      <c r="C140" t="s">
        <v>357</v>
      </c>
      <c r="D140" s="48">
        <v>48000</v>
      </c>
      <c r="E140" s="48">
        <v>0</v>
      </c>
      <c r="F140" s="48">
        <v>48000</v>
      </c>
      <c r="G140" t="s">
        <v>93</v>
      </c>
      <c r="H140" t="str">
        <f t="shared" si="2"/>
        <v>2025-01-12</v>
      </c>
    </row>
    <row r="141" spans="1:8" x14ac:dyDescent="0.35">
      <c r="A141" t="s">
        <v>329</v>
      </c>
      <c r="B141" t="s">
        <v>356</v>
      </c>
      <c r="C141" t="s">
        <v>357</v>
      </c>
      <c r="D141" s="48">
        <v>48000</v>
      </c>
      <c r="E141" s="48">
        <v>0</v>
      </c>
      <c r="F141" s="48">
        <v>48000</v>
      </c>
      <c r="G141" t="s">
        <v>93</v>
      </c>
      <c r="H141" t="str">
        <f t="shared" si="2"/>
        <v>2025-01-12</v>
      </c>
    </row>
    <row r="142" spans="1:8" x14ac:dyDescent="0.35">
      <c r="A142" t="s">
        <v>329</v>
      </c>
      <c r="B142" t="s">
        <v>356</v>
      </c>
      <c r="C142" t="s">
        <v>357</v>
      </c>
      <c r="D142" s="48">
        <v>48000</v>
      </c>
      <c r="E142" s="48">
        <v>0</v>
      </c>
      <c r="F142" s="48">
        <v>48000</v>
      </c>
      <c r="G142" t="s">
        <v>85</v>
      </c>
      <c r="H142" t="str">
        <f t="shared" si="2"/>
        <v>2025-01-12</v>
      </c>
    </row>
    <row r="143" spans="1:8" x14ac:dyDescent="0.35">
      <c r="A143" t="s">
        <v>329</v>
      </c>
      <c r="B143" t="s">
        <v>356</v>
      </c>
      <c r="C143" t="s">
        <v>357</v>
      </c>
      <c r="D143" s="48">
        <v>48000</v>
      </c>
      <c r="E143" s="48">
        <v>0</v>
      </c>
      <c r="F143" s="48">
        <v>48000</v>
      </c>
      <c r="G143" t="s">
        <v>85</v>
      </c>
      <c r="H143" t="str">
        <f t="shared" si="2"/>
        <v>2025-01-12</v>
      </c>
    </row>
    <row r="144" spans="1:8" x14ac:dyDescent="0.35">
      <c r="A144" t="s">
        <v>329</v>
      </c>
      <c r="B144" t="s">
        <v>356</v>
      </c>
      <c r="C144" t="s">
        <v>357</v>
      </c>
      <c r="D144" s="48">
        <v>48000</v>
      </c>
      <c r="E144" s="48">
        <v>0</v>
      </c>
      <c r="F144" s="48">
        <v>48000</v>
      </c>
      <c r="G144" t="s">
        <v>85</v>
      </c>
      <c r="H144" t="str">
        <f t="shared" si="2"/>
        <v>2025-01-12</v>
      </c>
    </row>
    <row r="145" spans="1:8" x14ac:dyDescent="0.35">
      <c r="A145" t="s">
        <v>358</v>
      </c>
      <c r="B145" t="s">
        <v>359</v>
      </c>
      <c r="C145" t="s">
        <v>360</v>
      </c>
      <c r="D145" s="48">
        <v>15000</v>
      </c>
      <c r="E145" s="48">
        <v>0</v>
      </c>
      <c r="F145" s="48">
        <v>15000</v>
      </c>
      <c r="G145" t="s">
        <v>87</v>
      </c>
      <c r="H145" t="str">
        <f t="shared" si="2"/>
        <v>2025-01-12</v>
      </c>
    </row>
    <row r="146" spans="1:8" x14ac:dyDescent="0.35">
      <c r="A146" t="s">
        <v>361</v>
      </c>
      <c r="B146" t="s">
        <v>362</v>
      </c>
      <c r="C146" t="s">
        <v>363</v>
      </c>
      <c r="D146" s="48">
        <v>30000</v>
      </c>
      <c r="E146" s="48">
        <v>0</v>
      </c>
      <c r="F146" s="48">
        <v>30000</v>
      </c>
      <c r="G146" t="s">
        <v>87</v>
      </c>
      <c r="H146" t="str">
        <f t="shared" si="2"/>
        <v>2025-01-12</v>
      </c>
    </row>
    <row r="147" spans="1:8" x14ac:dyDescent="0.35">
      <c r="A147" t="s">
        <v>361</v>
      </c>
      <c r="B147" t="s">
        <v>362</v>
      </c>
      <c r="C147" t="s">
        <v>363</v>
      </c>
      <c r="D147" s="48">
        <v>30000</v>
      </c>
      <c r="E147" s="48">
        <v>0</v>
      </c>
      <c r="F147" s="48">
        <v>30000</v>
      </c>
      <c r="G147" t="s">
        <v>87</v>
      </c>
      <c r="H147" t="str">
        <f t="shared" si="2"/>
        <v>2025-01-12</v>
      </c>
    </row>
    <row r="148" spans="1:8" x14ac:dyDescent="0.35">
      <c r="A148" t="s">
        <v>319</v>
      </c>
      <c r="B148" t="s">
        <v>364</v>
      </c>
      <c r="C148" t="s">
        <v>162</v>
      </c>
      <c r="D148" s="48">
        <v>10000</v>
      </c>
      <c r="E148" s="48">
        <v>0</v>
      </c>
      <c r="F148" s="48">
        <v>10000</v>
      </c>
      <c r="G148" t="s">
        <v>90</v>
      </c>
      <c r="H148" t="str">
        <f t="shared" si="2"/>
        <v>2025-01-12</v>
      </c>
    </row>
    <row r="149" spans="1:8" x14ac:dyDescent="0.35">
      <c r="A149" t="s">
        <v>365</v>
      </c>
      <c r="B149" t="s">
        <v>366</v>
      </c>
      <c r="C149" t="s">
        <v>225</v>
      </c>
      <c r="D149" s="48">
        <v>30000</v>
      </c>
      <c r="E149" s="48">
        <v>0</v>
      </c>
      <c r="F149" s="48">
        <v>30000</v>
      </c>
      <c r="G149" t="s">
        <v>90</v>
      </c>
      <c r="H149" t="str">
        <f t="shared" si="2"/>
        <v>2025-01-12</v>
      </c>
    </row>
    <row r="150" spans="1:8" x14ac:dyDescent="0.35">
      <c r="A150" t="s">
        <v>365</v>
      </c>
      <c r="B150" t="s">
        <v>366</v>
      </c>
      <c r="C150" t="s">
        <v>225</v>
      </c>
      <c r="D150" s="48">
        <v>30000</v>
      </c>
      <c r="E150" s="48">
        <v>0</v>
      </c>
      <c r="F150" s="48">
        <v>30000</v>
      </c>
      <c r="G150" t="s">
        <v>90</v>
      </c>
      <c r="H150" t="str">
        <f t="shared" si="2"/>
        <v>2025-01-12</v>
      </c>
    </row>
    <row r="151" spans="1:8" x14ac:dyDescent="0.35">
      <c r="A151" t="s">
        <v>365</v>
      </c>
      <c r="B151" t="s">
        <v>366</v>
      </c>
      <c r="C151" t="s">
        <v>225</v>
      </c>
      <c r="D151" s="48">
        <v>30000</v>
      </c>
      <c r="E151" s="48">
        <v>0</v>
      </c>
      <c r="F151" s="48">
        <v>30000</v>
      </c>
      <c r="G151" t="s">
        <v>90</v>
      </c>
      <c r="H151" t="str">
        <f t="shared" si="2"/>
        <v>2025-01-12</v>
      </c>
    </row>
    <row r="152" spans="1:8" x14ac:dyDescent="0.35">
      <c r="A152" t="s">
        <v>367</v>
      </c>
      <c r="B152" t="s">
        <v>368</v>
      </c>
      <c r="C152" t="s">
        <v>369</v>
      </c>
      <c r="D152" s="48">
        <v>3000</v>
      </c>
      <c r="E152" s="48">
        <v>0</v>
      </c>
      <c r="F152" s="48">
        <v>3000</v>
      </c>
      <c r="G152" t="s">
        <v>91</v>
      </c>
      <c r="H152" t="str">
        <f t="shared" si="2"/>
        <v>2025-01-12</v>
      </c>
    </row>
    <row r="153" spans="1:8" x14ac:dyDescent="0.35">
      <c r="A153" t="s">
        <v>370</v>
      </c>
      <c r="B153" t="s">
        <v>371</v>
      </c>
      <c r="C153" t="s">
        <v>372</v>
      </c>
      <c r="D153" s="48">
        <v>110000</v>
      </c>
      <c r="E153" s="48">
        <v>0</v>
      </c>
      <c r="F153" s="48">
        <v>110000</v>
      </c>
      <c r="G153" t="s">
        <v>72</v>
      </c>
      <c r="H153" t="str">
        <f t="shared" si="2"/>
        <v>2025-01-13</v>
      </c>
    </row>
    <row r="154" spans="1:8" x14ac:dyDescent="0.35">
      <c r="A154" t="s">
        <v>370</v>
      </c>
      <c r="B154" t="s">
        <v>371</v>
      </c>
      <c r="C154" t="s">
        <v>372</v>
      </c>
      <c r="D154" s="48">
        <v>110000</v>
      </c>
      <c r="E154" s="48">
        <v>0</v>
      </c>
      <c r="F154" s="48">
        <v>110000</v>
      </c>
      <c r="G154" t="s">
        <v>72</v>
      </c>
      <c r="H154" t="str">
        <f t="shared" si="2"/>
        <v>2025-01-13</v>
      </c>
    </row>
    <row r="155" spans="1:8" x14ac:dyDescent="0.35">
      <c r="A155" t="s">
        <v>370</v>
      </c>
      <c r="B155" t="s">
        <v>371</v>
      </c>
      <c r="C155" t="s">
        <v>372</v>
      </c>
      <c r="D155" s="48">
        <v>110000</v>
      </c>
      <c r="E155" s="48">
        <v>0</v>
      </c>
      <c r="F155" s="48">
        <v>110000</v>
      </c>
      <c r="G155" t="s">
        <v>82</v>
      </c>
      <c r="H155" t="str">
        <f t="shared" si="2"/>
        <v>2025-01-13</v>
      </c>
    </row>
    <row r="156" spans="1:8" x14ac:dyDescent="0.35">
      <c r="A156" t="s">
        <v>370</v>
      </c>
      <c r="B156" t="s">
        <v>371</v>
      </c>
      <c r="C156" t="s">
        <v>372</v>
      </c>
      <c r="D156" s="48">
        <v>110000</v>
      </c>
      <c r="E156" s="48">
        <v>0</v>
      </c>
      <c r="F156" s="48">
        <v>110000</v>
      </c>
      <c r="G156" t="s">
        <v>82</v>
      </c>
      <c r="H156" t="str">
        <f t="shared" si="2"/>
        <v>2025-01-13</v>
      </c>
    </row>
    <row r="157" spans="1:8" x14ac:dyDescent="0.35">
      <c r="A157" t="s">
        <v>370</v>
      </c>
      <c r="B157" t="s">
        <v>371</v>
      </c>
      <c r="C157" t="s">
        <v>372</v>
      </c>
      <c r="D157" s="48">
        <v>110000</v>
      </c>
      <c r="E157" s="48">
        <v>0</v>
      </c>
      <c r="F157" s="48">
        <v>110000</v>
      </c>
      <c r="G157" t="s">
        <v>82</v>
      </c>
      <c r="H157" t="str">
        <f t="shared" si="2"/>
        <v>2025-01-13</v>
      </c>
    </row>
    <row r="158" spans="1:8" x14ac:dyDescent="0.35">
      <c r="A158" t="s">
        <v>370</v>
      </c>
      <c r="B158" t="s">
        <v>371</v>
      </c>
      <c r="C158" t="s">
        <v>372</v>
      </c>
      <c r="D158" s="48">
        <v>110000</v>
      </c>
      <c r="E158" s="48">
        <v>0</v>
      </c>
      <c r="F158" s="48">
        <v>110000</v>
      </c>
      <c r="G158" t="s">
        <v>73</v>
      </c>
      <c r="H158" t="str">
        <f t="shared" si="2"/>
        <v>2025-01-13</v>
      </c>
    </row>
    <row r="159" spans="1:8" x14ac:dyDescent="0.35">
      <c r="A159" t="s">
        <v>373</v>
      </c>
      <c r="B159" t="s">
        <v>374</v>
      </c>
      <c r="C159" t="s">
        <v>158</v>
      </c>
      <c r="D159" s="48">
        <v>10000</v>
      </c>
      <c r="E159" s="48">
        <v>0</v>
      </c>
      <c r="F159" s="48">
        <v>10000</v>
      </c>
      <c r="G159" t="s">
        <v>72</v>
      </c>
      <c r="H159" t="str">
        <f t="shared" si="2"/>
        <v>2025-01-13</v>
      </c>
    </row>
    <row r="160" spans="1:8" x14ac:dyDescent="0.35">
      <c r="A160" t="s">
        <v>375</v>
      </c>
      <c r="B160" t="s">
        <v>376</v>
      </c>
      <c r="C160" t="s">
        <v>158</v>
      </c>
      <c r="D160" s="48">
        <v>10000</v>
      </c>
      <c r="E160" s="48">
        <v>0</v>
      </c>
      <c r="F160" s="48">
        <v>10000</v>
      </c>
      <c r="G160" t="s">
        <v>72</v>
      </c>
      <c r="H160" t="str">
        <f t="shared" si="2"/>
        <v>2025-01-13</v>
      </c>
    </row>
    <row r="161" spans="1:8" x14ac:dyDescent="0.35">
      <c r="A161" t="s">
        <v>377</v>
      </c>
      <c r="B161" t="s">
        <v>378</v>
      </c>
      <c r="C161" t="s">
        <v>158</v>
      </c>
      <c r="D161" s="48">
        <v>5000</v>
      </c>
      <c r="E161" s="48">
        <v>0</v>
      </c>
      <c r="F161" s="48">
        <v>5000</v>
      </c>
      <c r="G161" t="s">
        <v>72</v>
      </c>
      <c r="H161" t="str">
        <f t="shared" si="2"/>
        <v>2025-01-13</v>
      </c>
    </row>
    <row r="162" spans="1:8" x14ac:dyDescent="0.35">
      <c r="A162" t="s">
        <v>377</v>
      </c>
      <c r="B162" t="s">
        <v>379</v>
      </c>
      <c r="C162" t="s">
        <v>380</v>
      </c>
      <c r="D162" s="48">
        <v>25000</v>
      </c>
      <c r="E162" s="48">
        <v>0</v>
      </c>
      <c r="F162" s="48">
        <v>25000</v>
      </c>
      <c r="G162" t="s">
        <v>75</v>
      </c>
      <c r="H162" t="str">
        <f t="shared" si="2"/>
        <v>2025-01-13</v>
      </c>
    </row>
    <row r="163" spans="1:8" x14ac:dyDescent="0.35">
      <c r="A163" t="s">
        <v>377</v>
      </c>
      <c r="B163" t="s">
        <v>379</v>
      </c>
      <c r="C163" t="s">
        <v>380</v>
      </c>
      <c r="D163" s="48">
        <v>25000</v>
      </c>
      <c r="E163" s="48">
        <v>0</v>
      </c>
      <c r="F163" s="48">
        <v>25000</v>
      </c>
      <c r="G163" t="s">
        <v>75</v>
      </c>
      <c r="H163" t="str">
        <f t="shared" si="2"/>
        <v>2025-01-13</v>
      </c>
    </row>
    <row r="164" spans="1:8" x14ac:dyDescent="0.35">
      <c r="A164" t="s">
        <v>377</v>
      </c>
      <c r="B164" t="s">
        <v>379</v>
      </c>
      <c r="C164" t="s">
        <v>380</v>
      </c>
      <c r="D164" s="48">
        <v>25000</v>
      </c>
      <c r="E164" s="48">
        <v>0</v>
      </c>
      <c r="F164" s="48">
        <v>25000</v>
      </c>
      <c r="G164" t="s">
        <v>75</v>
      </c>
      <c r="H164" t="str">
        <f t="shared" si="2"/>
        <v>2025-01-13</v>
      </c>
    </row>
    <row r="165" spans="1:8" x14ac:dyDescent="0.35">
      <c r="A165" t="s">
        <v>377</v>
      </c>
      <c r="B165" t="s">
        <v>379</v>
      </c>
      <c r="C165" t="s">
        <v>380</v>
      </c>
      <c r="D165" s="48">
        <v>25000</v>
      </c>
      <c r="E165" s="48">
        <v>0</v>
      </c>
      <c r="F165" s="48">
        <v>25000</v>
      </c>
      <c r="G165" t="s">
        <v>75</v>
      </c>
      <c r="H165" t="str">
        <f t="shared" si="2"/>
        <v>2025-01-13</v>
      </c>
    </row>
    <row r="166" spans="1:8" x14ac:dyDescent="0.35">
      <c r="A166" t="s">
        <v>377</v>
      </c>
      <c r="B166" t="s">
        <v>379</v>
      </c>
      <c r="C166" t="s">
        <v>380</v>
      </c>
      <c r="D166" s="48">
        <v>25000</v>
      </c>
      <c r="E166" s="48">
        <v>0</v>
      </c>
      <c r="F166" s="48">
        <v>25000</v>
      </c>
      <c r="G166" t="s">
        <v>75</v>
      </c>
      <c r="H166" t="str">
        <f t="shared" si="2"/>
        <v>2025-01-13</v>
      </c>
    </row>
    <row r="167" spans="1:8" x14ac:dyDescent="0.35">
      <c r="A167" t="s">
        <v>381</v>
      </c>
      <c r="B167" t="s">
        <v>382</v>
      </c>
      <c r="C167" t="s">
        <v>383</v>
      </c>
      <c r="D167" s="48">
        <v>67000</v>
      </c>
      <c r="E167" s="48">
        <v>0</v>
      </c>
      <c r="F167" s="48">
        <v>67000</v>
      </c>
      <c r="G167" t="s">
        <v>90</v>
      </c>
      <c r="H167" t="str">
        <f t="shared" si="2"/>
        <v>2025-01-13</v>
      </c>
    </row>
    <row r="168" spans="1:8" x14ac:dyDescent="0.35">
      <c r="A168" t="s">
        <v>381</v>
      </c>
      <c r="B168" t="s">
        <v>382</v>
      </c>
      <c r="C168" t="s">
        <v>383</v>
      </c>
      <c r="D168" s="48">
        <v>67000</v>
      </c>
      <c r="E168" s="48">
        <v>0</v>
      </c>
      <c r="F168" s="48">
        <v>67000</v>
      </c>
      <c r="G168" t="s">
        <v>94</v>
      </c>
      <c r="H168" t="str">
        <f t="shared" si="2"/>
        <v>2025-01-13</v>
      </c>
    </row>
    <row r="169" spans="1:8" x14ac:dyDescent="0.35">
      <c r="A169" t="s">
        <v>381</v>
      </c>
      <c r="B169" t="s">
        <v>382</v>
      </c>
      <c r="C169" t="s">
        <v>383</v>
      </c>
      <c r="D169" s="48">
        <v>67000</v>
      </c>
      <c r="E169" s="48">
        <v>0</v>
      </c>
      <c r="F169" s="48">
        <v>67000</v>
      </c>
      <c r="G169" t="s">
        <v>94</v>
      </c>
      <c r="H169" t="str">
        <f t="shared" si="2"/>
        <v>2025-01-13</v>
      </c>
    </row>
    <row r="170" spans="1:8" x14ac:dyDescent="0.35">
      <c r="A170" t="s">
        <v>381</v>
      </c>
      <c r="B170" t="s">
        <v>382</v>
      </c>
      <c r="C170" t="s">
        <v>383</v>
      </c>
      <c r="D170" s="48">
        <v>67000</v>
      </c>
      <c r="E170" s="48">
        <v>0</v>
      </c>
      <c r="F170" s="48">
        <v>67000</v>
      </c>
      <c r="G170" t="s">
        <v>94</v>
      </c>
      <c r="H170" t="str">
        <f t="shared" si="2"/>
        <v>2025-01-13</v>
      </c>
    </row>
    <row r="171" spans="1:8" x14ac:dyDescent="0.35">
      <c r="A171" t="s">
        <v>381</v>
      </c>
      <c r="B171" t="s">
        <v>382</v>
      </c>
      <c r="C171" t="s">
        <v>383</v>
      </c>
      <c r="D171" s="48">
        <v>67000</v>
      </c>
      <c r="E171" s="48">
        <v>0</v>
      </c>
      <c r="F171" s="48">
        <v>67000</v>
      </c>
      <c r="G171" t="s">
        <v>77</v>
      </c>
      <c r="H171" t="str">
        <f t="shared" si="2"/>
        <v>2025-01-13</v>
      </c>
    </row>
    <row r="172" spans="1:8" x14ac:dyDescent="0.35">
      <c r="A172" t="s">
        <v>381</v>
      </c>
      <c r="B172" t="s">
        <v>382</v>
      </c>
      <c r="C172" t="s">
        <v>383</v>
      </c>
      <c r="D172" s="48">
        <v>67000</v>
      </c>
      <c r="E172" s="48">
        <v>0</v>
      </c>
      <c r="F172" s="48">
        <v>67000</v>
      </c>
      <c r="G172" t="s">
        <v>77</v>
      </c>
      <c r="H172" t="str">
        <f t="shared" si="2"/>
        <v>2025-01-13</v>
      </c>
    </row>
    <row r="173" spans="1:8" x14ac:dyDescent="0.35">
      <c r="A173" t="s">
        <v>384</v>
      </c>
      <c r="B173" t="s">
        <v>385</v>
      </c>
      <c r="C173" t="s">
        <v>175</v>
      </c>
      <c r="D173" s="48">
        <v>10000</v>
      </c>
      <c r="E173" s="48">
        <v>0</v>
      </c>
      <c r="F173" s="48">
        <v>10000</v>
      </c>
      <c r="G173" t="s">
        <v>77</v>
      </c>
      <c r="H173" t="str">
        <f t="shared" si="2"/>
        <v>2025-01-13</v>
      </c>
    </row>
    <row r="174" spans="1:8" x14ac:dyDescent="0.35">
      <c r="A174" t="s">
        <v>386</v>
      </c>
      <c r="B174" t="s">
        <v>387</v>
      </c>
      <c r="C174" t="s">
        <v>175</v>
      </c>
      <c r="D174" s="48">
        <v>10000</v>
      </c>
      <c r="E174" s="48">
        <v>0</v>
      </c>
      <c r="F174" s="48">
        <v>10000</v>
      </c>
      <c r="G174" t="s">
        <v>77</v>
      </c>
      <c r="H174" t="str">
        <f t="shared" si="2"/>
        <v>2025-01-13</v>
      </c>
    </row>
    <row r="175" spans="1:8" x14ac:dyDescent="0.35">
      <c r="A175" t="s">
        <v>388</v>
      </c>
      <c r="B175" t="s">
        <v>389</v>
      </c>
      <c r="C175" t="s">
        <v>390</v>
      </c>
      <c r="D175" s="48">
        <v>73000</v>
      </c>
      <c r="E175" s="48">
        <v>0</v>
      </c>
      <c r="F175" s="48">
        <v>73000</v>
      </c>
      <c r="G175" t="s">
        <v>72</v>
      </c>
      <c r="H175" t="str">
        <f t="shared" si="2"/>
        <v>2025-01-13</v>
      </c>
    </row>
    <row r="176" spans="1:8" x14ac:dyDescent="0.35">
      <c r="A176" t="s">
        <v>388</v>
      </c>
      <c r="B176" t="s">
        <v>389</v>
      </c>
      <c r="C176" t="s">
        <v>390</v>
      </c>
      <c r="D176" s="48">
        <v>73000</v>
      </c>
      <c r="E176" s="48">
        <v>0</v>
      </c>
      <c r="F176" s="48">
        <v>73000</v>
      </c>
      <c r="G176" t="s">
        <v>79</v>
      </c>
      <c r="H176" t="str">
        <f t="shared" si="2"/>
        <v>2025-01-13</v>
      </c>
    </row>
    <row r="177" spans="1:8" x14ac:dyDescent="0.35">
      <c r="A177" t="s">
        <v>391</v>
      </c>
      <c r="B177" t="s">
        <v>392</v>
      </c>
      <c r="C177" t="s">
        <v>183</v>
      </c>
      <c r="D177" s="48">
        <v>20000</v>
      </c>
      <c r="E177" s="48">
        <v>0</v>
      </c>
      <c r="F177" s="48">
        <v>20000</v>
      </c>
      <c r="G177" t="s">
        <v>82</v>
      </c>
      <c r="H177" t="str">
        <f t="shared" si="2"/>
        <v>2025-01-13</v>
      </c>
    </row>
    <row r="178" spans="1:8" x14ac:dyDescent="0.35">
      <c r="A178" t="s">
        <v>393</v>
      </c>
      <c r="B178" t="s">
        <v>394</v>
      </c>
      <c r="C178" t="s">
        <v>162</v>
      </c>
      <c r="D178" s="48">
        <v>10000</v>
      </c>
      <c r="E178" s="48">
        <v>0</v>
      </c>
      <c r="F178" s="48">
        <v>10000</v>
      </c>
      <c r="G178" t="s">
        <v>90</v>
      </c>
      <c r="H178" t="str">
        <f t="shared" si="2"/>
        <v>2025-01-13</v>
      </c>
    </row>
    <row r="179" spans="1:8" x14ac:dyDescent="0.35">
      <c r="A179" t="s">
        <v>395</v>
      </c>
      <c r="B179" t="s">
        <v>396</v>
      </c>
      <c r="C179" t="s">
        <v>162</v>
      </c>
      <c r="D179" s="48">
        <v>10000</v>
      </c>
      <c r="E179" s="48">
        <v>0</v>
      </c>
      <c r="F179" s="48">
        <v>10000</v>
      </c>
      <c r="G179" t="s">
        <v>90</v>
      </c>
      <c r="H179" t="str">
        <f t="shared" si="2"/>
        <v>2025-01-13</v>
      </c>
    </row>
    <row r="180" spans="1:8" x14ac:dyDescent="0.35">
      <c r="A180" t="s">
        <v>397</v>
      </c>
      <c r="B180" t="s">
        <v>398</v>
      </c>
      <c r="C180" t="s">
        <v>162</v>
      </c>
      <c r="D180" s="48">
        <v>10000</v>
      </c>
      <c r="E180" s="48">
        <v>0</v>
      </c>
      <c r="F180" s="48">
        <v>10000</v>
      </c>
      <c r="G180" t="s">
        <v>90</v>
      </c>
      <c r="H180" t="str">
        <f t="shared" si="2"/>
        <v>2025-01-13</v>
      </c>
    </row>
    <row r="181" spans="1:8" x14ac:dyDescent="0.35">
      <c r="A181" t="s">
        <v>399</v>
      </c>
      <c r="B181" t="s">
        <v>400</v>
      </c>
      <c r="C181" t="s">
        <v>162</v>
      </c>
      <c r="D181" s="48">
        <v>10000</v>
      </c>
      <c r="E181" s="48">
        <v>0</v>
      </c>
      <c r="F181" s="48">
        <v>10000</v>
      </c>
      <c r="G181" t="s">
        <v>90</v>
      </c>
      <c r="H181" t="str">
        <f t="shared" si="2"/>
        <v>2025-01-13</v>
      </c>
    </row>
    <row r="182" spans="1:8" x14ac:dyDescent="0.35">
      <c r="A182" t="s">
        <v>375</v>
      </c>
      <c r="B182" t="s">
        <v>401</v>
      </c>
      <c r="C182" t="s">
        <v>302</v>
      </c>
      <c r="D182" s="48">
        <v>22000</v>
      </c>
      <c r="E182" s="48">
        <v>0</v>
      </c>
      <c r="F182" s="48">
        <v>22000</v>
      </c>
      <c r="G182" t="s">
        <v>90</v>
      </c>
      <c r="H182" t="str">
        <f t="shared" si="2"/>
        <v>2025-01-13</v>
      </c>
    </row>
    <row r="183" spans="1:8" x14ac:dyDescent="0.35">
      <c r="A183" t="s">
        <v>375</v>
      </c>
      <c r="B183" t="s">
        <v>401</v>
      </c>
      <c r="C183" t="s">
        <v>302</v>
      </c>
      <c r="D183" s="48">
        <v>22000</v>
      </c>
      <c r="E183" s="48">
        <v>0</v>
      </c>
      <c r="F183" s="48">
        <v>22000</v>
      </c>
      <c r="G183" t="s">
        <v>93</v>
      </c>
      <c r="H183" t="str">
        <f t="shared" si="2"/>
        <v>2025-01-13</v>
      </c>
    </row>
    <row r="184" spans="1:8" x14ac:dyDescent="0.35">
      <c r="A184" t="s">
        <v>402</v>
      </c>
      <c r="B184" t="s">
        <v>403</v>
      </c>
      <c r="C184" t="s">
        <v>404</v>
      </c>
      <c r="D184" s="48">
        <v>45000</v>
      </c>
      <c r="E184" s="48">
        <v>0</v>
      </c>
      <c r="F184" s="48">
        <v>45000</v>
      </c>
      <c r="G184" t="s">
        <v>90</v>
      </c>
      <c r="H184" t="str">
        <f t="shared" si="2"/>
        <v>2025-01-13</v>
      </c>
    </row>
    <row r="185" spans="1:8" x14ac:dyDescent="0.35">
      <c r="A185" t="s">
        <v>402</v>
      </c>
      <c r="B185" t="s">
        <v>403</v>
      </c>
      <c r="C185" t="s">
        <v>404</v>
      </c>
      <c r="D185" s="48">
        <v>45000</v>
      </c>
      <c r="E185" s="48">
        <v>0</v>
      </c>
      <c r="F185" s="48">
        <v>45000</v>
      </c>
      <c r="G185" t="s">
        <v>90</v>
      </c>
      <c r="H185" t="str">
        <f t="shared" si="2"/>
        <v>2025-01-13</v>
      </c>
    </row>
    <row r="186" spans="1:8" x14ac:dyDescent="0.35">
      <c r="A186" t="s">
        <v>402</v>
      </c>
      <c r="B186" t="s">
        <v>403</v>
      </c>
      <c r="C186" t="s">
        <v>404</v>
      </c>
      <c r="D186" s="48">
        <v>45000</v>
      </c>
      <c r="E186" s="48">
        <v>0</v>
      </c>
      <c r="F186" s="48">
        <v>45000</v>
      </c>
      <c r="G186" t="s">
        <v>90</v>
      </c>
      <c r="H186" t="str">
        <f t="shared" si="2"/>
        <v>2025-01-13</v>
      </c>
    </row>
    <row r="187" spans="1:8" x14ac:dyDescent="0.35">
      <c r="A187" t="s">
        <v>402</v>
      </c>
      <c r="B187" t="s">
        <v>403</v>
      </c>
      <c r="C187" t="s">
        <v>404</v>
      </c>
      <c r="D187" s="48">
        <v>45000</v>
      </c>
      <c r="E187" s="48">
        <v>0</v>
      </c>
      <c r="F187" s="48">
        <v>45000</v>
      </c>
      <c r="G187" t="s">
        <v>78</v>
      </c>
      <c r="H187" t="str">
        <f t="shared" si="2"/>
        <v>2025-01-13</v>
      </c>
    </row>
    <row r="188" spans="1:8" x14ac:dyDescent="0.35">
      <c r="A188" t="s">
        <v>405</v>
      </c>
      <c r="B188" t="s">
        <v>406</v>
      </c>
      <c r="C188" t="s">
        <v>407</v>
      </c>
      <c r="D188" s="48">
        <v>17000</v>
      </c>
      <c r="E188" s="48">
        <v>0</v>
      </c>
      <c r="F188" s="48">
        <v>17000</v>
      </c>
      <c r="G188" t="s">
        <v>86</v>
      </c>
      <c r="H188" t="str">
        <f t="shared" si="2"/>
        <v>2025-01-14</v>
      </c>
    </row>
    <row r="189" spans="1:8" x14ac:dyDescent="0.35">
      <c r="A189" t="s">
        <v>405</v>
      </c>
      <c r="B189" t="s">
        <v>406</v>
      </c>
      <c r="C189" t="s">
        <v>407</v>
      </c>
      <c r="D189" s="48">
        <v>17000</v>
      </c>
      <c r="E189" s="48">
        <v>0</v>
      </c>
      <c r="F189" s="48">
        <v>17000</v>
      </c>
      <c r="G189" t="s">
        <v>77</v>
      </c>
      <c r="H189" t="str">
        <f t="shared" si="2"/>
        <v>2025-01-14</v>
      </c>
    </row>
    <row r="190" spans="1:8" x14ac:dyDescent="0.35">
      <c r="A190" t="s">
        <v>408</v>
      </c>
      <c r="B190" t="s">
        <v>409</v>
      </c>
      <c r="C190" t="s">
        <v>158</v>
      </c>
      <c r="D190" s="48">
        <v>10000</v>
      </c>
      <c r="E190" s="48">
        <v>0</v>
      </c>
      <c r="F190" s="48">
        <v>10000</v>
      </c>
      <c r="G190" t="s">
        <v>72</v>
      </c>
      <c r="H190" t="str">
        <f t="shared" si="2"/>
        <v>2025-01-14</v>
      </c>
    </row>
    <row r="191" spans="1:8" x14ac:dyDescent="0.35">
      <c r="A191" t="s">
        <v>405</v>
      </c>
      <c r="B191" t="s">
        <v>406</v>
      </c>
      <c r="C191" t="s">
        <v>407</v>
      </c>
      <c r="D191" s="48">
        <v>17000</v>
      </c>
      <c r="E191" s="48">
        <v>0</v>
      </c>
      <c r="F191" s="48">
        <v>17000</v>
      </c>
      <c r="G191" t="s">
        <v>86</v>
      </c>
      <c r="H191" t="str">
        <f t="shared" si="2"/>
        <v>2025-01-14</v>
      </c>
    </row>
    <row r="192" spans="1:8" x14ac:dyDescent="0.35">
      <c r="A192" t="s">
        <v>405</v>
      </c>
      <c r="B192" t="s">
        <v>406</v>
      </c>
      <c r="C192" t="s">
        <v>407</v>
      </c>
      <c r="D192" s="48">
        <v>17000</v>
      </c>
      <c r="E192" s="48">
        <v>0</v>
      </c>
      <c r="F192" s="48">
        <v>17000</v>
      </c>
      <c r="G192" t="s">
        <v>77</v>
      </c>
      <c r="H192" t="str">
        <f t="shared" si="2"/>
        <v>2025-01-14</v>
      </c>
    </row>
    <row r="193" spans="1:8" x14ac:dyDescent="0.35">
      <c r="A193" t="s">
        <v>410</v>
      </c>
      <c r="B193" t="s">
        <v>411</v>
      </c>
      <c r="C193" t="s">
        <v>175</v>
      </c>
      <c r="D193" s="48">
        <v>10000</v>
      </c>
      <c r="E193" s="48">
        <v>0</v>
      </c>
      <c r="F193" s="48">
        <v>10000</v>
      </c>
      <c r="G193" t="s">
        <v>77</v>
      </c>
      <c r="H193" t="str">
        <f t="shared" si="2"/>
        <v>2025-01-14</v>
      </c>
    </row>
    <row r="194" spans="1:8" x14ac:dyDescent="0.35">
      <c r="A194" t="s">
        <v>412</v>
      </c>
      <c r="B194" t="s">
        <v>413</v>
      </c>
      <c r="C194" t="s">
        <v>160</v>
      </c>
      <c r="D194" s="48">
        <v>12000</v>
      </c>
      <c r="E194" s="48">
        <v>0</v>
      </c>
      <c r="F194" s="48">
        <v>12000</v>
      </c>
      <c r="G194" t="s">
        <v>81</v>
      </c>
      <c r="H194" t="str">
        <f t="shared" si="2"/>
        <v>2025-01-14</v>
      </c>
    </row>
    <row r="195" spans="1:8" x14ac:dyDescent="0.35">
      <c r="A195" t="s">
        <v>414</v>
      </c>
      <c r="B195" t="s">
        <v>415</v>
      </c>
      <c r="C195" t="s">
        <v>160</v>
      </c>
      <c r="D195" s="48">
        <v>12000</v>
      </c>
      <c r="E195" s="48">
        <v>0</v>
      </c>
      <c r="F195" s="48">
        <v>12000</v>
      </c>
      <c r="G195" t="s">
        <v>81</v>
      </c>
      <c r="H195" t="str">
        <f t="shared" ref="H195:H258" si="3">LEFT(A195,10)</f>
        <v>2025-01-14</v>
      </c>
    </row>
    <row r="196" spans="1:8" x14ac:dyDescent="0.35">
      <c r="A196" t="s">
        <v>414</v>
      </c>
      <c r="B196" t="s">
        <v>416</v>
      </c>
      <c r="C196" t="s">
        <v>160</v>
      </c>
      <c r="D196" s="48">
        <v>10000</v>
      </c>
      <c r="E196" s="48">
        <v>0</v>
      </c>
      <c r="F196" s="48">
        <v>10000</v>
      </c>
      <c r="G196" t="s">
        <v>81</v>
      </c>
      <c r="H196" t="str">
        <f t="shared" si="3"/>
        <v>2025-01-14</v>
      </c>
    </row>
    <row r="197" spans="1:8" x14ac:dyDescent="0.35">
      <c r="A197" t="s">
        <v>417</v>
      </c>
      <c r="B197" t="s">
        <v>418</v>
      </c>
      <c r="C197" t="s">
        <v>160</v>
      </c>
      <c r="D197" s="48">
        <v>12000</v>
      </c>
      <c r="E197" s="48">
        <v>0</v>
      </c>
      <c r="F197" s="48">
        <v>12000</v>
      </c>
      <c r="G197" t="s">
        <v>81</v>
      </c>
      <c r="H197" t="str">
        <f t="shared" si="3"/>
        <v>2025-01-14</v>
      </c>
    </row>
    <row r="198" spans="1:8" x14ac:dyDescent="0.35">
      <c r="A198" t="s">
        <v>419</v>
      </c>
      <c r="B198" t="s">
        <v>420</v>
      </c>
      <c r="C198" t="s">
        <v>249</v>
      </c>
      <c r="D198" s="48">
        <v>24000</v>
      </c>
      <c r="E198" s="48">
        <v>0</v>
      </c>
      <c r="F198" s="48">
        <v>24000</v>
      </c>
      <c r="G198" t="s">
        <v>81</v>
      </c>
      <c r="H198" t="str">
        <f t="shared" si="3"/>
        <v>2025-01-14</v>
      </c>
    </row>
    <row r="199" spans="1:8" x14ac:dyDescent="0.35">
      <c r="A199" t="s">
        <v>419</v>
      </c>
      <c r="B199" t="s">
        <v>420</v>
      </c>
      <c r="C199" t="s">
        <v>249</v>
      </c>
      <c r="D199" s="48">
        <v>24000</v>
      </c>
      <c r="E199" s="48">
        <v>0</v>
      </c>
      <c r="F199" s="48">
        <v>24000</v>
      </c>
      <c r="G199" t="s">
        <v>81</v>
      </c>
      <c r="H199" t="str">
        <f t="shared" si="3"/>
        <v>2025-01-14</v>
      </c>
    </row>
    <row r="200" spans="1:8" x14ac:dyDescent="0.35">
      <c r="A200" t="s">
        <v>421</v>
      </c>
      <c r="B200" t="s">
        <v>422</v>
      </c>
      <c r="C200" t="s">
        <v>423</v>
      </c>
      <c r="D200" s="48">
        <v>40000</v>
      </c>
      <c r="E200" s="48">
        <v>0</v>
      </c>
      <c r="F200" s="48">
        <v>40000</v>
      </c>
      <c r="G200" t="s">
        <v>82</v>
      </c>
      <c r="H200" t="str">
        <f t="shared" si="3"/>
        <v>2025-01-14</v>
      </c>
    </row>
    <row r="201" spans="1:8" x14ac:dyDescent="0.35">
      <c r="A201" t="s">
        <v>421</v>
      </c>
      <c r="B201" t="s">
        <v>422</v>
      </c>
      <c r="C201" t="s">
        <v>423</v>
      </c>
      <c r="D201" s="48">
        <v>40000</v>
      </c>
      <c r="E201" s="48">
        <v>0</v>
      </c>
      <c r="F201" s="48">
        <v>40000</v>
      </c>
      <c r="G201" t="s">
        <v>82</v>
      </c>
      <c r="H201" t="str">
        <f t="shared" si="3"/>
        <v>2025-01-14</v>
      </c>
    </row>
    <row r="202" spans="1:8" x14ac:dyDescent="0.35">
      <c r="A202" t="s">
        <v>421</v>
      </c>
      <c r="B202" t="s">
        <v>422</v>
      </c>
      <c r="C202" t="s">
        <v>423</v>
      </c>
      <c r="D202" s="48">
        <v>40000</v>
      </c>
      <c r="E202" s="48">
        <v>0</v>
      </c>
      <c r="F202" s="48">
        <v>40000</v>
      </c>
      <c r="G202" t="s">
        <v>90</v>
      </c>
      <c r="H202" t="str">
        <f t="shared" si="3"/>
        <v>2025-01-14</v>
      </c>
    </row>
    <row r="203" spans="1:8" x14ac:dyDescent="0.35">
      <c r="A203" t="s">
        <v>424</v>
      </c>
      <c r="B203" t="s">
        <v>425</v>
      </c>
      <c r="C203" t="s">
        <v>162</v>
      </c>
      <c r="D203" s="48">
        <v>10000</v>
      </c>
      <c r="E203" s="48">
        <v>0</v>
      </c>
      <c r="F203" s="48">
        <v>10000</v>
      </c>
      <c r="G203" t="s">
        <v>90</v>
      </c>
      <c r="H203" t="str">
        <f t="shared" si="3"/>
        <v>2025-01-14</v>
      </c>
    </row>
    <row r="204" spans="1:8" x14ac:dyDescent="0.35">
      <c r="A204" t="s">
        <v>426</v>
      </c>
      <c r="B204" t="s">
        <v>427</v>
      </c>
      <c r="C204" t="s">
        <v>302</v>
      </c>
      <c r="D204" s="48">
        <v>27000</v>
      </c>
      <c r="E204" s="48">
        <v>0</v>
      </c>
      <c r="F204" s="48">
        <v>27000</v>
      </c>
      <c r="G204" t="s">
        <v>93</v>
      </c>
      <c r="H204" t="str">
        <f t="shared" si="3"/>
        <v>2025-01-14</v>
      </c>
    </row>
    <row r="205" spans="1:8" x14ac:dyDescent="0.35">
      <c r="A205" t="s">
        <v>426</v>
      </c>
      <c r="B205" t="s">
        <v>427</v>
      </c>
      <c r="C205" t="s">
        <v>302</v>
      </c>
      <c r="D205" s="48">
        <v>27000</v>
      </c>
      <c r="E205" s="48">
        <v>0</v>
      </c>
      <c r="F205" s="48">
        <v>27000</v>
      </c>
      <c r="G205" t="s">
        <v>90</v>
      </c>
      <c r="H205" t="str">
        <f t="shared" si="3"/>
        <v>2025-01-14</v>
      </c>
    </row>
    <row r="206" spans="1:8" x14ac:dyDescent="0.35">
      <c r="A206" t="s">
        <v>428</v>
      </c>
      <c r="B206" t="s">
        <v>429</v>
      </c>
      <c r="C206" t="s">
        <v>190</v>
      </c>
      <c r="D206" s="48">
        <v>20000</v>
      </c>
      <c r="E206" s="48">
        <v>0</v>
      </c>
      <c r="F206" s="48">
        <v>20000</v>
      </c>
      <c r="G206" t="s">
        <v>90</v>
      </c>
      <c r="H206" t="str">
        <f t="shared" si="3"/>
        <v>2025-01-14</v>
      </c>
    </row>
    <row r="207" spans="1:8" x14ac:dyDescent="0.35">
      <c r="A207" t="s">
        <v>428</v>
      </c>
      <c r="B207" t="s">
        <v>429</v>
      </c>
      <c r="C207" t="s">
        <v>190</v>
      </c>
      <c r="D207" s="48">
        <v>20000</v>
      </c>
      <c r="E207" s="48">
        <v>0</v>
      </c>
      <c r="F207" s="48">
        <v>20000</v>
      </c>
      <c r="G207" t="s">
        <v>90</v>
      </c>
      <c r="H207" t="str">
        <f t="shared" si="3"/>
        <v>2025-01-14</v>
      </c>
    </row>
    <row r="208" spans="1:8" x14ac:dyDescent="0.35">
      <c r="A208" t="s">
        <v>419</v>
      </c>
      <c r="B208" t="s">
        <v>430</v>
      </c>
      <c r="C208" t="s">
        <v>431</v>
      </c>
      <c r="D208" s="48">
        <v>52000</v>
      </c>
      <c r="E208" s="48">
        <v>0</v>
      </c>
      <c r="F208" s="48">
        <v>52000</v>
      </c>
      <c r="G208" t="s">
        <v>89</v>
      </c>
      <c r="H208" t="str">
        <f t="shared" si="3"/>
        <v>2025-01-14</v>
      </c>
    </row>
    <row r="209" spans="1:8" x14ac:dyDescent="0.35">
      <c r="A209" t="s">
        <v>419</v>
      </c>
      <c r="B209" t="s">
        <v>430</v>
      </c>
      <c r="C209" t="s">
        <v>431</v>
      </c>
      <c r="D209" s="48">
        <v>52000</v>
      </c>
      <c r="E209" s="48">
        <v>0</v>
      </c>
      <c r="F209" s="48">
        <v>52000</v>
      </c>
      <c r="G209" t="s">
        <v>90</v>
      </c>
      <c r="H209" t="str">
        <f t="shared" si="3"/>
        <v>2025-01-14</v>
      </c>
    </row>
    <row r="210" spans="1:8" x14ac:dyDescent="0.35">
      <c r="A210" t="s">
        <v>419</v>
      </c>
      <c r="B210" t="s">
        <v>430</v>
      </c>
      <c r="C210" t="s">
        <v>431</v>
      </c>
      <c r="D210" s="48">
        <v>52000</v>
      </c>
      <c r="E210" s="48">
        <v>0</v>
      </c>
      <c r="F210" s="48">
        <v>52000</v>
      </c>
      <c r="G210" t="s">
        <v>90</v>
      </c>
      <c r="H210" t="str">
        <f t="shared" si="3"/>
        <v>2025-01-14</v>
      </c>
    </row>
    <row r="211" spans="1:8" x14ac:dyDescent="0.35">
      <c r="A211" t="s">
        <v>419</v>
      </c>
      <c r="B211" t="s">
        <v>430</v>
      </c>
      <c r="C211" t="s">
        <v>431</v>
      </c>
      <c r="D211" s="48">
        <v>52000</v>
      </c>
      <c r="E211" s="48">
        <v>0</v>
      </c>
      <c r="F211" s="48">
        <v>52000</v>
      </c>
      <c r="G211" t="s">
        <v>90</v>
      </c>
      <c r="H211" t="str">
        <f t="shared" si="3"/>
        <v>2025-01-14</v>
      </c>
    </row>
    <row r="212" spans="1:8" x14ac:dyDescent="0.35">
      <c r="A212" t="s">
        <v>419</v>
      </c>
      <c r="B212" t="s">
        <v>430</v>
      </c>
      <c r="C212" t="s">
        <v>431</v>
      </c>
      <c r="D212" s="48">
        <v>52000</v>
      </c>
      <c r="E212" s="48">
        <v>0</v>
      </c>
      <c r="F212" s="48">
        <v>52000</v>
      </c>
      <c r="G212" t="s">
        <v>90</v>
      </c>
      <c r="H212" t="str">
        <f t="shared" si="3"/>
        <v>2025-01-14</v>
      </c>
    </row>
    <row r="213" spans="1:8" x14ac:dyDescent="0.35">
      <c r="A213" t="s">
        <v>432</v>
      </c>
      <c r="B213" t="s">
        <v>433</v>
      </c>
      <c r="C213" t="s">
        <v>434</v>
      </c>
      <c r="D213" s="48">
        <v>10000</v>
      </c>
      <c r="E213" s="48">
        <v>0</v>
      </c>
      <c r="F213" s="48">
        <v>10000</v>
      </c>
      <c r="G213" t="s">
        <v>94</v>
      </c>
      <c r="H213" t="str">
        <f t="shared" si="3"/>
        <v>2025-01-14</v>
      </c>
    </row>
    <row r="214" spans="1:8" x14ac:dyDescent="0.35">
      <c r="A214" t="s">
        <v>435</v>
      </c>
      <c r="B214" t="s">
        <v>436</v>
      </c>
      <c r="C214" t="s">
        <v>437</v>
      </c>
      <c r="D214" s="48">
        <v>32000</v>
      </c>
      <c r="E214" s="48">
        <v>0</v>
      </c>
      <c r="F214" s="48">
        <v>32000</v>
      </c>
      <c r="G214" t="s">
        <v>74</v>
      </c>
      <c r="H214" t="str">
        <f t="shared" si="3"/>
        <v>2025-01-15</v>
      </c>
    </row>
    <row r="215" spans="1:8" x14ac:dyDescent="0.35">
      <c r="A215" t="s">
        <v>435</v>
      </c>
      <c r="B215" t="s">
        <v>438</v>
      </c>
      <c r="C215" t="s">
        <v>183</v>
      </c>
      <c r="D215" s="48">
        <v>15000</v>
      </c>
      <c r="E215" s="48">
        <v>0</v>
      </c>
      <c r="F215" s="48">
        <v>15000</v>
      </c>
      <c r="G215" t="s">
        <v>82</v>
      </c>
      <c r="H215" t="str">
        <f t="shared" si="3"/>
        <v>2025-01-15</v>
      </c>
    </row>
    <row r="216" spans="1:8" x14ac:dyDescent="0.35">
      <c r="A216" t="s">
        <v>435</v>
      </c>
      <c r="B216" t="s">
        <v>439</v>
      </c>
      <c r="C216" t="s">
        <v>158</v>
      </c>
      <c r="D216" s="48">
        <v>5000</v>
      </c>
      <c r="E216" s="48">
        <v>0</v>
      </c>
      <c r="F216" s="48">
        <v>5000</v>
      </c>
      <c r="G216" t="s">
        <v>72</v>
      </c>
      <c r="H216" t="str">
        <f t="shared" si="3"/>
        <v>2025-01-15</v>
      </c>
    </row>
    <row r="217" spans="1:8" x14ac:dyDescent="0.35">
      <c r="A217" t="s">
        <v>435</v>
      </c>
      <c r="B217" t="s">
        <v>440</v>
      </c>
      <c r="C217" t="s">
        <v>441</v>
      </c>
      <c r="D217" s="48">
        <v>15000</v>
      </c>
      <c r="E217" s="48">
        <v>0</v>
      </c>
      <c r="F217" s="48">
        <v>15000</v>
      </c>
      <c r="G217" t="s">
        <v>94</v>
      </c>
      <c r="H217" t="str">
        <f t="shared" si="3"/>
        <v>2025-01-15</v>
      </c>
    </row>
    <row r="218" spans="1:8" x14ac:dyDescent="0.35">
      <c r="A218" t="s">
        <v>435</v>
      </c>
      <c r="B218" t="s">
        <v>440</v>
      </c>
      <c r="C218" t="s">
        <v>441</v>
      </c>
      <c r="D218" s="48">
        <v>15000</v>
      </c>
      <c r="E218" s="48">
        <v>0</v>
      </c>
      <c r="F218" s="48">
        <v>15000</v>
      </c>
      <c r="G218" t="s">
        <v>77</v>
      </c>
      <c r="H218" t="str">
        <f t="shared" si="3"/>
        <v>2025-01-15</v>
      </c>
    </row>
    <row r="219" spans="1:8" x14ac:dyDescent="0.35">
      <c r="A219" t="s">
        <v>435</v>
      </c>
      <c r="B219" t="s">
        <v>442</v>
      </c>
      <c r="C219" t="s">
        <v>282</v>
      </c>
      <c r="D219" s="48">
        <v>25000</v>
      </c>
      <c r="E219" s="48">
        <v>0</v>
      </c>
      <c r="F219" s="48">
        <v>25000</v>
      </c>
      <c r="G219" t="s">
        <v>90</v>
      </c>
      <c r="H219" t="str">
        <f t="shared" si="3"/>
        <v>2025-01-15</v>
      </c>
    </row>
    <row r="220" spans="1:8" x14ac:dyDescent="0.35">
      <c r="A220" t="s">
        <v>435</v>
      </c>
      <c r="B220" t="s">
        <v>442</v>
      </c>
      <c r="C220" t="s">
        <v>282</v>
      </c>
      <c r="D220" s="48">
        <v>25000</v>
      </c>
      <c r="E220" s="48">
        <v>0</v>
      </c>
      <c r="F220" s="48">
        <v>25000</v>
      </c>
      <c r="G220" t="s">
        <v>73</v>
      </c>
      <c r="H220" t="str">
        <f t="shared" si="3"/>
        <v>2025-01-15</v>
      </c>
    </row>
    <row r="221" spans="1:8" x14ac:dyDescent="0.35">
      <c r="A221" t="s">
        <v>435</v>
      </c>
      <c r="B221" t="s">
        <v>443</v>
      </c>
      <c r="C221" t="s">
        <v>444</v>
      </c>
      <c r="D221" s="48">
        <v>20000</v>
      </c>
      <c r="E221" s="48">
        <v>0</v>
      </c>
      <c r="F221" s="48">
        <v>20000</v>
      </c>
      <c r="G221" t="s">
        <v>94</v>
      </c>
      <c r="H221" t="str">
        <f t="shared" si="3"/>
        <v>2025-01-15</v>
      </c>
    </row>
    <row r="222" spans="1:8" x14ac:dyDescent="0.35">
      <c r="A222" t="s">
        <v>435</v>
      </c>
      <c r="B222" t="s">
        <v>443</v>
      </c>
      <c r="C222" t="s">
        <v>444</v>
      </c>
      <c r="D222" s="48">
        <v>20000</v>
      </c>
      <c r="E222" s="48">
        <v>0</v>
      </c>
      <c r="F222" s="48">
        <v>20000</v>
      </c>
      <c r="G222" t="s">
        <v>90</v>
      </c>
      <c r="H222" t="str">
        <f t="shared" si="3"/>
        <v>2025-01-15</v>
      </c>
    </row>
    <row r="223" spans="1:8" x14ac:dyDescent="0.35">
      <c r="A223" t="s">
        <v>435</v>
      </c>
      <c r="B223" t="s">
        <v>445</v>
      </c>
      <c r="C223" t="s">
        <v>160</v>
      </c>
      <c r="D223" s="48">
        <v>12000</v>
      </c>
      <c r="E223" s="48">
        <v>0</v>
      </c>
      <c r="F223" s="48">
        <v>12000</v>
      </c>
      <c r="G223" t="s">
        <v>81</v>
      </c>
      <c r="H223" t="str">
        <f t="shared" si="3"/>
        <v>2025-01-15</v>
      </c>
    </row>
    <row r="224" spans="1:8" x14ac:dyDescent="0.35">
      <c r="A224" t="s">
        <v>435</v>
      </c>
      <c r="B224" t="s">
        <v>446</v>
      </c>
      <c r="C224" t="s">
        <v>447</v>
      </c>
      <c r="D224" s="48">
        <v>25000</v>
      </c>
      <c r="E224" s="48">
        <v>0</v>
      </c>
      <c r="F224" s="48">
        <v>25000</v>
      </c>
      <c r="G224" t="s">
        <v>92</v>
      </c>
      <c r="H224" t="str">
        <f t="shared" si="3"/>
        <v>2025-01-15</v>
      </c>
    </row>
    <row r="225" spans="1:8" x14ac:dyDescent="0.35">
      <c r="A225" t="s">
        <v>435</v>
      </c>
      <c r="B225" t="s">
        <v>446</v>
      </c>
      <c r="C225" t="s">
        <v>447</v>
      </c>
      <c r="D225" s="48">
        <v>25000</v>
      </c>
      <c r="E225" s="48">
        <v>0</v>
      </c>
      <c r="F225" s="48">
        <v>25000</v>
      </c>
      <c r="G225" t="s">
        <v>90</v>
      </c>
      <c r="H225" t="str">
        <f t="shared" si="3"/>
        <v>2025-01-15</v>
      </c>
    </row>
    <row r="226" spans="1:8" x14ac:dyDescent="0.35">
      <c r="A226" t="s">
        <v>435</v>
      </c>
      <c r="B226" t="s">
        <v>446</v>
      </c>
      <c r="C226" t="s">
        <v>447</v>
      </c>
      <c r="D226" s="48">
        <v>25000</v>
      </c>
      <c r="E226" s="48">
        <v>0</v>
      </c>
      <c r="F226" s="48">
        <v>25000</v>
      </c>
      <c r="G226" t="s">
        <v>90</v>
      </c>
      <c r="H226" t="str">
        <f t="shared" si="3"/>
        <v>2025-01-15</v>
      </c>
    </row>
    <row r="227" spans="1:8" x14ac:dyDescent="0.35">
      <c r="A227" t="s">
        <v>435</v>
      </c>
      <c r="B227" t="s">
        <v>448</v>
      </c>
      <c r="C227" t="s">
        <v>449</v>
      </c>
      <c r="D227" s="48">
        <v>27000</v>
      </c>
      <c r="E227" s="48">
        <v>0</v>
      </c>
      <c r="F227" s="48">
        <v>27000</v>
      </c>
      <c r="G227" t="s">
        <v>81</v>
      </c>
      <c r="H227" t="str">
        <f t="shared" si="3"/>
        <v>2025-01-15</v>
      </c>
    </row>
    <row r="228" spans="1:8" x14ac:dyDescent="0.35">
      <c r="A228" t="s">
        <v>435</v>
      </c>
      <c r="B228" t="s">
        <v>448</v>
      </c>
      <c r="C228" t="s">
        <v>449</v>
      </c>
      <c r="D228" s="48">
        <v>27000</v>
      </c>
      <c r="E228" s="48">
        <v>0</v>
      </c>
      <c r="F228" s="48">
        <v>27000</v>
      </c>
      <c r="G228" t="s">
        <v>82</v>
      </c>
      <c r="H228" t="str">
        <f t="shared" si="3"/>
        <v>2025-01-15</v>
      </c>
    </row>
    <row r="229" spans="1:8" x14ac:dyDescent="0.35">
      <c r="A229" t="s">
        <v>435</v>
      </c>
      <c r="B229" t="s">
        <v>450</v>
      </c>
      <c r="C229" t="s">
        <v>175</v>
      </c>
      <c r="D229" s="48">
        <v>10000</v>
      </c>
      <c r="E229" s="48">
        <v>0</v>
      </c>
      <c r="F229" s="48">
        <v>10000</v>
      </c>
      <c r="G229" t="s">
        <v>77</v>
      </c>
      <c r="H229" t="str">
        <f t="shared" si="3"/>
        <v>2025-01-15</v>
      </c>
    </row>
    <row r="230" spans="1:8" x14ac:dyDescent="0.35">
      <c r="A230" t="s">
        <v>435</v>
      </c>
      <c r="B230" t="s">
        <v>451</v>
      </c>
      <c r="C230" t="s">
        <v>160</v>
      </c>
      <c r="D230" s="48">
        <v>12000</v>
      </c>
      <c r="E230" s="48">
        <v>0</v>
      </c>
      <c r="F230" s="48">
        <v>12000</v>
      </c>
      <c r="G230" t="s">
        <v>81</v>
      </c>
      <c r="H230" t="str">
        <f t="shared" si="3"/>
        <v>2025-01-15</v>
      </c>
    </row>
    <row r="231" spans="1:8" x14ac:dyDescent="0.35">
      <c r="A231" t="s">
        <v>435</v>
      </c>
      <c r="B231" t="s">
        <v>452</v>
      </c>
      <c r="C231" t="s">
        <v>158</v>
      </c>
      <c r="D231" s="48">
        <v>5000</v>
      </c>
      <c r="E231" s="48">
        <v>0</v>
      </c>
      <c r="F231" s="48">
        <v>5000</v>
      </c>
      <c r="G231" t="s">
        <v>72</v>
      </c>
      <c r="H231" t="str">
        <f t="shared" si="3"/>
        <v>2025-01-15</v>
      </c>
    </row>
    <row r="232" spans="1:8" x14ac:dyDescent="0.35">
      <c r="A232" t="s">
        <v>453</v>
      </c>
      <c r="B232" t="s">
        <v>454</v>
      </c>
      <c r="C232" t="s">
        <v>158</v>
      </c>
      <c r="D232" s="48">
        <v>10000</v>
      </c>
      <c r="E232" s="48">
        <v>0</v>
      </c>
      <c r="F232" s="48">
        <v>10000</v>
      </c>
      <c r="G232" t="s">
        <v>72</v>
      </c>
      <c r="H232" t="str">
        <f t="shared" si="3"/>
        <v>2025-01-16</v>
      </c>
    </row>
    <row r="233" spans="1:8" x14ac:dyDescent="0.35">
      <c r="A233" t="s">
        <v>455</v>
      </c>
      <c r="B233" t="s">
        <v>456</v>
      </c>
      <c r="C233" t="s">
        <v>158</v>
      </c>
      <c r="D233" s="48">
        <v>5000</v>
      </c>
      <c r="E233" s="48">
        <v>0</v>
      </c>
      <c r="F233" s="48">
        <v>5000</v>
      </c>
      <c r="G233" t="s">
        <v>72</v>
      </c>
      <c r="H233" t="str">
        <f t="shared" si="3"/>
        <v>2025-01-17</v>
      </c>
    </row>
    <row r="234" spans="1:8" x14ac:dyDescent="0.35">
      <c r="A234" t="s">
        <v>455</v>
      </c>
      <c r="B234" t="s">
        <v>457</v>
      </c>
      <c r="C234" t="s">
        <v>158</v>
      </c>
      <c r="D234" s="48">
        <v>5000</v>
      </c>
      <c r="E234" s="48">
        <v>0</v>
      </c>
      <c r="F234" s="48">
        <v>5000</v>
      </c>
      <c r="G234" t="s">
        <v>72</v>
      </c>
      <c r="H234" t="str">
        <f t="shared" si="3"/>
        <v>2025-01-17</v>
      </c>
    </row>
    <row r="235" spans="1:8" x14ac:dyDescent="0.35">
      <c r="A235" t="s">
        <v>458</v>
      </c>
      <c r="B235" t="s">
        <v>459</v>
      </c>
      <c r="C235" t="s">
        <v>158</v>
      </c>
      <c r="D235" s="48">
        <v>10000</v>
      </c>
      <c r="E235" s="48">
        <v>0</v>
      </c>
      <c r="F235" s="48">
        <v>10000</v>
      </c>
      <c r="G235" t="s">
        <v>72</v>
      </c>
      <c r="H235" t="str">
        <f t="shared" si="3"/>
        <v>2025-01-17</v>
      </c>
    </row>
    <row r="236" spans="1:8" x14ac:dyDescent="0.35">
      <c r="A236" t="s">
        <v>458</v>
      </c>
      <c r="B236" t="s">
        <v>460</v>
      </c>
      <c r="C236" t="s">
        <v>172</v>
      </c>
      <c r="D236" s="48">
        <v>12000</v>
      </c>
      <c r="E236" s="48">
        <v>0</v>
      </c>
      <c r="F236" s="48">
        <v>12000</v>
      </c>
      <c r="G236" t="s">
        <v>73</v>
      </c>
      <c r="H236" t="str">
        <f t="shared" si="3"/>
        <v>2025-01-17</v>
      </c>
    </row>
    <row r="237" spans="1:8" x14ac:dyDescent="0.35">
      <c r="A237" t="s">
        <v>461</v>
      </c>
      <c r="B237" t="s">
        <v>462</v>
      </c>
      <c r="C237" t="s">
        <v>175</v>
      </c>
      <c r="D237" s="48">
        <v>10000</v>
      </c>
      <c r="E237" s="48">
        <v>0</v>
      </c>
      <c r="F237" s="48">
        <v>10000</v>
      </c>
      <c r="G237" t="s">
        <v>77</v>
      </c>
      <c r="H237" t="str">
        <f t="shared" si="3"/>
        <v>2025-01-17</v>
      </c>
    </row>
    <row r="238" spans="1:8" x14ac:dyDescent="0.35">
      <c r="A238" t="s">
        <v>463</v>
      </c>
      <c r="B238" t="s">
        <v>464</v>
      </c>
      <c r="C238" t="s">
        <v>465</v>
      </c>
      <c r="D238" s="48">
        <v>18000</v>
      </c>
      <c r="E238" s="48">
        <v>0</v>
      </c>
      <c r="F238" s="48">
        <v>18000</v>
      </c>
      <c r="G238" t="s">
        <v>77</v>
      </c>
      <c r="H238" t="str">
        <f t="shared" si="3"/>
        <v>2025-01-17</v>
      </c>
    </row>
    <row r="239" spans="1:8" x14ac:dyDescent="0.35">
      <c r="A239" t="s">
        <v>463</v>
      </c>
      <c r="B239" t="s">
        <v>464</v>
      </c>
      <c r="C239" t="s">
        <v>465</v>
      </c>
      <c r="D239" s="48">
        <v>18000</v>
      </c>
      <c r="E239" s="48">
        <v>0</v>
      </c>
      <c r="F239" s="48">
        <v>18000</v>
      </c>
      <c r="G239" t="s">
        <v>86</v>
      </c>
      <c r="H239" t="str">
        <f t="shared" si="3"/>
        <v>2025-01-17</v>
      </c>
    </row>
    <row r="240" spans="1:8" x14ac:dyDescent="0.35">
      <c r="A240" t="s">
        <v>466</v>
      </c>
      <c r="B240" t="s">
        <v>467</v>
      </c>
      <c r="C240" t="s">
        <v>160</v>
      </c>
      <c r="D240" s="48">
        <v>12000</v>
      </c>
      <c r="E240" s="48">
        <v>0</v>
      </c>
      <c r="F240" s="48">
        <v>12000</v>
      </c>
      <c r="G240" t="s">
        <v>81</v>
      </c>
      <c r="H240" t="str">
        <f t="shared" si="3"/>
        <v>2025-01-17</v>
      </c>
    </row>
    <row r="241" spans="1:8" x14ac:dyDescent="0.35">
      <c r="A241" t="s">
        <v>468</v>
      </c>
      <c r="B241" t="s">
        <v>469</v>
      </c>
      <c r="C241" t="s">
        <v>470</v>
      </c>
      <c r="D241" s="48">
        <v>22000</v>
      </c>
      <c r="E241" s="48">
        <v>0</v>
      </c>
      <c r="F241" s="48">
        <v>22000</v>
      </c>
      <c r="G241" t="s">
        <v>81</v>
      </c>
      <c r="H241" t="str">
        <f t="shared" si="3"/>
        <v>2025-01-17</v>
      </c>
    </row>
    <row r="242" spans="1:8" x14ac:dyDescent="0.35">
      <c r="A242" t="s">
        <v>468</v>
      </c>
      <c r="B242" t="s">
        <v>469</v>
      </c>
      <c r="C242" t="s">
        <v>470</v>
      </c>
      <c r="D242" s="48">
        <v>22000</v>
      </c>
      <c r="E242" s="48">
        <v>0</v>
      </c>
      <c r="F242" s="48">
        <v>22000</v>
      </c>
      <c r="G242" t="s">
        <v>77</v>
      </c>
      <c r="H242" t="str">
        <f t="shared" si="3"/>
        <v>2025-01-17</v>
      </c>
    </row>
    <row r="243" spans="1:8" x14ac:dyDescent="0.35">
      <c r="A243" t="s">
        <v>466</v>
      </c>
      <c r="B243" t="s">
        <v>471</v>
      </c>
      <c r="C243" t="s">
        <v>449</v>
      </c>
      <c r="D243" s="48">
        <v>27000</v>
      </c>
      <c r="E243" s="48">
        <v>0</v>
      </c>
      <c r="F243" s="48">
        <v>27000</v>
      </c>
      <c r="G243" t="s">
        <v>81</v>
      </c>
      <c r="H243" t="str">
        <f t="shared" si="3"/>
        <v>2025-01-17</v>
      </c>
    </row>
    <row r="244" spans="1:8" x14ac:dyDescent="0.35">
      <c r="A244" t="s">
        <v>466</v>
      </c>
      <c r="B244" t="s">
        <v>471</v>
      </c>
      <c r="C244" t="s">
        <v>449</v>
      </c>
      <c r="D244" s="48">
        <v>27000</v>
      </c>
      <c r="E244" s="48">
        <v>0</v>
      </c>
      <c r="F244" s="48">
        <v>27000</v>
      </c>
      <c r="G244" t="s">
        <v>82</v>
      </c>
      <c r="H244" t="str">
        <f t="shared" si="3"/>
        <v>2025-01-17</v>
      </c>
    </row>
    <row r="245" spans="1:8" x14ac:dyDescent="0.35">
      <c r="A245" t="s">
        <v>472</v>
      </c>
      <c r="B245" t="s">
        <v>473</v>
      </c>
      <c r="C245" t="s">
        <v>183</v>
      </c>
      <c r="D245" s="48">
        <v>12000</v>
      </c>
      <c r="E245" s="48">
        <v>0</v>
      </c>
      <c r="F245" s="48">
        <v>12000</v>
      </c>
      <c r="G245" t="s">
        <v>82</v>
      </c>
      <c r="H245" t="str">
        <f t="shared" si="3"/>
        <v>2025-01-17</v>
      </c>
    </row>
    <row r="246" spans="1:8" x14ac:dyDescent="0.35">
      <c r="A246" t="s">
        <v>461</v>
      </c>
      <c r="B246" t="s">
        <v>474</v>
      </c>
      <c r="C246" t="s">
        <v>475</v>
      </c>
      <c r="D246" s="48">
        <v>30000</v>
      </c>
      <c r="E246" s="48">
        <v>0</v>
      </c>
      <c r="F246" s="48">
        <v>30000</v>
      </c>
      <c r="G246" t="s">
        <v>82</v>
      </c>
      <c r="H246" t="str">
        <f t="shared" si="3"/>
        <v>2025-01-17</v>
      </c>
    </row>
    <row r="247" spans="1:8" x14ac:dyDescent="0.35">
      <c r="A247" t="s">
        <v>461</v>
      </c>
      <c r="B247" t="s">
        <v>474</v>
      </c>
      <c r="C247" t="s">
        <v>475</v>
      </c>
      <c r="D247" s="48">
        <v>30000</v>
      </c>
      <c r="E247" s="48">
        <v>0</v>
      </c>
      <c r="F247" s="48">
        <v>30000</v>
      </c>
      <c r="G247" t="s">
        <v>73</v>
      </c>
      <c r="H247" t="str">
        <f t="shared" si="3"/>
        <v>2025-01-17</v>
      </c>
    </row>
    <row r="248" spans="1:8" x14ac:dyDescent="0.35">
      <c r="A248" t="s">
        <v>476</v>
      </c>
      <c r="B248" t="s">
        <v>477</v>
      </c>
      <c r="C248" t="s">
        <v>360</v>
      </c>
      <c r="D248" s="48">
        <v>15000</v>
      </c>
      <c r="E248" s="48">
        <v>0</v>
      </c>
      <c r="F248" s="48">
        <v>15000</v>
      </c>
      <c r="G248" t="s">
        <v>87</v>
      </c>
      <c r="H248" t="str">
        <f t="shared" si="3"/>
        <v>2025-01-17</v>
      </c>
    </row>
    <row r="249" spans="1:8" x14ac:dyDescent="0.35">
      <c r="A249" t="s">
        <v>455</v>
      </c>
      <c r="B249" t="s">
        <v>478</v>
      </c>
      <c r="C249" t="s">
        <v>162</v>
      </c>
      <c r="D249" s="48">
        <v>10000</v>
      </c>
      <c r="E249" s="48">
        <v>0</v>
      </c>
      <c r="F249" s="48">
        <v>10000</v>
      </c>
      <c r="G249" t="s">
        <v>90</v>
      </c>
      <c r="H249" t="str">
        <f t="shared" si="3"/>
        <v>2025-01-17</v>
      </c>
    </row>
    <row r="250" spans="1:8" x14ac:dyDescent="0.35">
      <c r="A250" t="s">
        <v>479</v>
      </c>
      <c r="B250" t="s">
        <v>480</v>
      </c>
      <c r="C250" t="s">
        <v>162</v>
      </c>
      <c r="D250" s="48">
        <v>10000</v>
      </c>
      <c r="E250" s="48">
        <v>0</v>
      </c>
      <c r="F250" s="48">
        <v>10000</v>
      </c>
      <c r="G250" t="s">
        <v>90</v>
      </c>
      <c r="H250" t="str">
        <f t="shared" si="3"/>
        <v>2025-01-17</v>
      </c>
    </row>
    <row r="251" spans="1:8" x14ac:dyDescent="0.35">
      <c r="A251" t="s">
        <v>458</v>
      </c>
      <c r="B251" t="s">
        <v>481</v>
      </c>
      <c r="C251" t="s">
        <v>162</v>
      </c>
      <c r="D251" s="48">
        <v>10000</v>
      </c>
      <c r="E251" s="48">
        <v>0</v>
      </c>
      <c r="F251" s="48">
        <v>10000</v>
      </c>
      <c r="G251" t="s">
        <v>90</v>
      </c>
      <c r="H251" t="str">
        <f t="shared" si="3"/>
        <v>2025-01-17</v>
      </c>
    </row>
    <row r="252" spans="1:8" x14ac:dyDescent="0.35">
      <c r="A252" t="s">
        <v>482</v>
      </c>
      <c r="B252" t="s">
        <v>483</v>
      </c>
      <c r="C252" t="s">
        <v>162</v>
      </c>
      <c r="D252" s="48">
        <v>10000</v>
      </c>
      <c r="E252" s="48">
        <v>0</v>
      </c>
      <c r="F252" s="48">
        <v>10000</v>
      </c>
      <c r="G252" t="s">
        <v>90</v>
      </c>
      <c r="H252" t="str">
        <f t="shared" si="3"/>
        <v>2025-01-17</v>
      </c>
    </row>
    <row r="253" spans="1:8" x14ac:dyDescent="0.35">
      <c r="A253" t="s">
        <v>484</v>
      </c>
      <c r="B253" t="s">
        <v>485</v>
      </c>
      <c r="C253" t="s">
        <v>162</v>
      </c>
      <c r="D253" s="48">
        <v>10000</v>
      </c>
      <c r="E253" s="48">
        <v>0</v>
      </c>
      <c r="F253" s="48">
        <v>10000</v>
      </c>
      <c r="G253" t="s">
        <v>90</v>
      </c>
      <c r="H253" t="str">
        <f t="shared" si="3"/>
        <v>2025-01-17</v>
      </c>
    </row>
    <row r="254" spans="1:8" x14ac:dyDescent="0.35">
      <c r="A254" t="s">
        <v>486</v>
      </c>
      <c r="B254" t="s">
        <v>487</v>
      </c>
      <c r="C254" t="s">
        <v>488</v>
      </c>
      <c r="D254" s="48">
        <v>12000</v>
      </c>
      <c r="E254" s="48">
        <v>0</v>
      </c>
      <c r="F254" s="48">
        <v>12000</v>
      </c>
      <c r="G254" t="s">
        <v>90</v>
      </c>
      <c r="H254" t="str">
        <f t="shared" si="3"/>
        <v>2025-01-17</v>
      </c>
    </row>
    <row r="255" spans="1:8" x14ac:dyDescent="0.35">
      <c r="A255" t="s">
        <v>479</v>
      </c>
      <c r="B255" t="s">
        <v>489</v>
      </c>
      <c r="C255" t="s">
        <v>220</v>
      </c>
      <c r="D255" s="48">
        <v>25000</v>
      </c>
      <c r="E255" s="48">
        <v>0</v>
      </c>
      <c r="F255" s="48">
        <v>25000</v>
      </c>
      <c r="G255" t="s">
        <v>90</v>
      </c>
      <c r="H255" t="str">
        <f t="shared" si="3"/>
        <v>2025-01-17</v>
      </c>
    </row>
    <row r="256" spans="1:8" x14ac:dyDescent="0.35">
      <c r="A256" t="s">
        <v>490</v>
      </c>
      <c r="B256" t="s">
        <v>491</v>
      </c>
      <c r="C256" t="s">
        <v>492</v>
      </c>
      <c r="D256" s="48">
        <v>40000</v>
      </c>
      <c r="E256" s="48">
        <v>0</v>
      </c>
      <c r="F256" s="48">
        <v>40000</v>
      </c>
      <c r="G256" t="s">
        <v>90</v>
      </c>
      <c r="H256" t="str">
        <f t="shared" si="3"/>
        <v>2025-01-17</v>
      </c>
    </row>
    <row r="257" spans="1:8" x14ac:dyDescent="0.35">
      <c r="A257" t="s">
        <v>472</v>
      </c>
      <c r="B257" t="s">
        <v>493</v>
      </c>
      <c r="C257" t="s">
        <v>494</v>
      </c>
      <c r="D257" s="48">
        <v>12000</v>
      </c>
      <c r="E257" s="48">
        <v>0</v>
      </c>
      <c r="F257" s="48">
        <v>12000</v>
      </c>
      <c r="G257" t="s">
        <v>93</v>
      </c>
      <c r="H257" t="str">
        <f t="shared" si="3"/>
        <v>2025-01-17</v>
      </c>
    </row>
    <row r="258" spans="1:8" x14ac:dyDescent="0.35">
      <c r="A258" t="s">
        <v>495</v>
      </c>
      <c r="B258" t="s">
        <v>496</v>
      </c>
      <c r="C258" t="s">
        <v>434</v>
      </c>
      <c r="D258" s="48">
        <v>10000</v>
      </c>
      <c r="E258" s="48">
        <v>0</v>
      </c>
      <c r="F258" s="48">
        <v>10000</v>
      </c>
      <c r="G258" t="s">
        <v>94</v>
      </c>
      <c r="H258" t="str">
        <f t="shared" si="3"/>
        <v>2025-01-17</v>
      </c>
    </row>
    <row r="259" spans="1:8" x14ac:dyDescent="0.35">
      <c r="A259" t="s">
        <v>461</v>
      </c>
      <c r="B259" t="s">
        <v>497</v>
      </c>
      <c r="C259" t="s">
        <v>434</v>
      </c>
      <c r="D259" s="48">
        <v>10000</v>
      </c>
      <c r="E259" s="48">
        <v>0</v>
      </c>
      <c r="F259" s="48">
        <v>10000</v>
      </c>
      <c r="G259" t="s">
        <v>94</v>
      </c>
      <c r="H259" t="str">
        <f t="shared" ref="H259:H322" si="4">LEFT(A259,10)</f>
        <v>2025-01-17</v>
      </c>
    </row>
    <row r="260" spans="1:8" x14ac:dyDescent="0.35">
      <c r="A260" t="s">
        <v>498</v>
      </c>
      <c r="B260" t="s">
        <v>499</v>
      </c>
      <c r="C260" t="s">
        <v>158</v>
      </c>
      <c r="D260" s="48">
        <v>5000</v>
      </c>
      <c r="E260" s="48">
        <v>0</v>
      </c>
      <c r="F260" s="48">
        <v>5000</v>
      </c>
      <c r="G260" t="s">
        <v>72</v>
      </c>
      <c r="H260" t="str">
        <f t="shared" si="4"/>
        <v>2025-01-18</v>
      </c>
    </row>
    <row r="261" spans="1:8" x14ac:dyDescent="0.35">
      <c r="A261" t="s">
        <v>498</v>
      </c>
      <c r="B261" t="s">
        <v>500</v>
      </c>
      <c r="C261" t="s">
        <v>172</v>
      </c>
      <c r="D261" s="48">
        <v>15000</v>
      </c>
      <c r="E261" s="48">
        <v>0</v>
      </c>
      <c r="F261" s="48">
        <v>15000</v>
      </c>
      <c r="G261" t="s">
        <v>73</v>
      </c>
      <c r="H261" t="str">
        <f t="shared" si="4"/>
        <v>2025-01-18</v>
      </c>
    </row>
    <row r="262" spans="1:8" x14ac:dyDescent="0.35">
      <c r="A262" t="s">
        <v>501</v>
      </c>
      <c r="B262" t="s">
        <v>502</v>
      </c>
      <c r="C262" t="s">
        <v>172</v>
      </c>
      <c r="D262" s="48">
        <v>15000</v>
      </c>
      <c r="E262" s="48">
        <v>0</v>
      </c>
      <c r="F262" s="48">
        <v>15000</v>
      </c>
      <c r="G262" t="s">
        <v>73</v>
      </c>
      <c r="H262" t="str">
        <f t="shared" si="4"/>
        <v>2025-01-18</v>
      </c>
    </row>
    <row r="263" spans="1:8" x14ac:dyDescent="0.35">
      <c r="A263" t="s">
        <v>503</v>
      </c>
      <c r="B263" t="s">
        <v>504</v>
      </c>
      <c r="C263" t="s">
        <v>505</v>
      </c>
      <c r="D263" s="48">
        <v>15000</v>
      </c>
      <c r="E263" s="48">
        <v>0</v>
      </c>
      <c r="F263" s="48">
        <v>15000</v>
      </c>
      <c r="G263" t="s">
        <v>90</v>
      </c>
      <c r="H263" t="str">
        <f t="shared" si="4"/>
        <v>2025-01-18</v>
      </c>
    </row>
    <row r="264" spans="1:8" x14ac:dyDescent="0.35">
      <c r="A264" t="s">
        <v>503</v>
      </c>
      <c r="B264" t="s">
        <v>504</v>
      </c>
      <c r="C264" t="s">
        <v>505</v>
      </c>
      <c r="D264" s="48">
        <v>15000</v>
      </c>
      <c r="E264" s="48">
        <v>0</v>
      </c>
      <c r="F264" s="48">
        <v>15000</v>
      </c>
      <c r="G264" t="s">
        <v>77</v>
      </c>
      <c r="H264" t="str">
        <f t="shared" si="4"/>
        <v>2025-01-18</v>
      </c>
    </row>
    <row r="265" spans="1:8" x14ac:dyDescent="0.35">
      <c r="A265" t="s">
        <v>498</v>
      </c>
      <c r="B265" t="s">
        <v>506</v>
      </c>
      <c r="C265" t="s">
        <v>175</v>
      </c>
      <c r="D265" s="48">
        <v>10000</v>
      </c>
      <c r="E265" s="48">
        <v>0</v>
      </c>
      <c r="F265" s="48">
        <v>10000</v>
      </c>
      <c r="G265" t="s">
        <v>77</v>
      </c>
      <c r="H265" t="str">
        <f t="shared" si="4"/>
        <v>2025-01-18</v>
      </c>
    </row>
    <row r="266" spans="1:8" x14ac:dyDescent="0.35">
      <c r="A266" t="s">
        <v>507</v>
      </c>
      <c r="B266" t="s">
        <v>508</v>
      </c>
      <c r="C266" t="s">
        <v>175</v>
      </c>
      <c r="D266" s="48">
        <v>10000</v>
      </c>
      <c r="E266" s="48">
        <v>0</v>
      </c>
      <c r="F266" s="48">
        <v>10000</v>
      </c>
      <c r="G266" t="s">
        <v>77</v>
      </c>
      <c r="H266" t="str">
        <f t="shared" si="4"/>
        <v>2025-01-18</v>
      </c>
    </row>
    <row r="267" spans="1:8" x14ac:dyDescent="0.35">
      <c r="A267" t="s">
        <v>509</v>
      </c>
      <c r="B267" t="s">
        <v>510</v>
      </c>
      <c r="C267" t="s">
        <v>511</v>
      </c>
      <c r="D267" s="48">
        <v>12000</v>
      </c>
      <c r="E267" s="48">
        <v>0</v>
      </c>
      <c r="F267" s="48">
        <v>12000</v>
      </c>
      <c r="G267" t="s">
        <v>78</v>
      </c>
      <c r="H267" t="str">
        <f t="shared" si="4"/>
        <v>2025-01-18</v>
      </c>
    </row>
    <row r="268" spans="1:8" x14ac:dyDescent="0.35">
      <c r="A268" t="s">
        <v>512</v>
      </c>
      <c r="B268" t="s">
        <v>513</v>
      </c>
      <c r="C268" t="s">
        <v>514</v>
      </c>
      <c r="D268" s="48">
        <v>15000</v>
      </c>
      <c r="E268" s="48">
        <v>0</v>
      </c>
      <c r="F268" s="48">
        <v>15000</v>
      </c>
      <c r="G268" t="s">
        <v>86</v>
      </c>
      <c r="H268" t="str">
        <f t="shared" si="4"/>
        <v>2025-01-18</v>
      </c>
    </row>
    <row r="269" spans="1:8" x14ac:dyDescent="0.35">
      <c r="A269" t="s">
        <v>498</v>
      </c>
      <c r="B269" t="s">
        <v>515</v>
      </c>
      <c r="C269" t="s">
        <v>162</v>
      </c>
      <c r="D269" s="48">
        <v>10000</v>
      </c>
      <c r="E269" s="48">
        <v>0</v>
      </c>
      <c r="F269" s="48">
        <v>10000</v>
      </c>
      <c r="G269" t="s">
        <v>90</v>
      </c>
      <c r="H269" t="str">
        <f t="shared" si="4"/>
        <v>2025-01-18</v>
      </c>
    </row>
    <row r="270" spans="1:8" x14ac:dyDescent="0.35">
      <c r="A270" t="s">
        <v>516</v>
      </c>
      <c r="B270" t="s">
        <v>517</v>
      </c>
      <c r="C270" t="s">
        <v>162</v>
      </c>
      <c r="D270" s="48">
        <v>10000</v>
      </c>
      <c r="E270" s="48">
        <v>0</v>
      </c>
      <c r="F270" s="48">
        <v>10000</v>
      </c>
      <c r="G270" t="s">
        <v>90</v>
      </c>
      <c r="H270" t="str">
        <f t="shared" si="4"/>
        <v>2025-01-18</v>
      </c>
    </row>
    <row r="271" spans="1:8" x14ac:dyDescent="0.35">
      <c r="A271" t="s">
        <v>518</v>
      </c>
      <c r="B271" t="s">
        <v>519</v>
      </c>
      <c r="C271" t="s">
        <v>162</v>
      </c>
      <c r="D271" s="48">
        <v>10000</v>
      </c>
      <c r="E271" s="48">
        <v>0</v>
      </c>
      <c r="F271" s="48">
        <v>10000</v>
      </c>
      <c r="G271" t="s">
        <v>90</v>
      </c>
      <c r="H271" t="str">
        <f t="shared" si="4"/>
        <v>2025-01-18</v>
      </c>
    </row>
    <row r="272" spans="1:8" x14ac:dyDescent="0.35">
      <c r="A272" t="s">
        <v>520</v>
      </c>
      <c r="B272" t="s">
        <v>521</v>
      </c>
      <c r="C272" t="s">
        <v>488</v>
      </c>
      <c r="D272" s="48">
        <v>15000</v>
      </c>
      <c r="E272" s="48">
        <v>0</v>
      </c>
      <c r="F272" s="48">
        <v>15000</v>
      </c>
      <c r="G272" t="s">
        <v>90</v>
      </c>
      <c r="H272" t="str">
        <f t="shared" si="4"/>
        <v>2025-01-18</v>
      </c>
    </row>
    <row r="273" spans="1:8" x14ac:dyDescent="0.35">
      <c r="A273" t="s">
        <v>522</v>
      </c>
      <c r="B273" t="s">
        <v>523</v>
      </c>
      <c r="C273" t="s">
        <v>524</v>
      </c>
      <c r="D273" s="48">
        <v>25000</v>
      </c>
      <c r="E273" s="48">
        <v>0</v>
      </c>
      <c r="F273" s="48">
        <v>25000</v>
      </c>
      <c r="G273" t="s">
        <v>90</v>
      </c>
      <c r="H273" t="str">
        <f t="shared" si="4"/>
        <v>2025-01-18</v>
      </c>
    </row>
    <row r="274" spans="1:8" x14ac:dyDescent="0.35">
      <c r="A274" t="s">
        <v>503</v>
      </c>
      <c r="B274" t="s">
        <v>525</v>
      </c>
      <c r="C274" t="s">
        <v>190</v>
      </c>
      <c r="D274" s="48">
        <v>20000</v>
      </c>
      <c r="E274" s="48">
        <v>0</v>
      </c>
      <c r="F274" s="48">
        <v>20000</v>
      </c>
      <c r="G274" t="s">
        <v>90</v>
      </c>
      <c r="H274" t="str">
        <f t="shared" si="4"/>
        <v>2025-01-18</v>
      </c>
    </row>
    <row r="275" spans="1:8" x14ac:dyDescent="0.35">
      <c r="A275" t="s">
        <v>526</v>
      </c>
      <c r="B275" t="s">
        <v>527</v>
      </c>
      <c r="C275" t="s">
        <v>492</v>
      </c>
      <c r="D275" s="48">
        <v>40000</v>
      </c>
      <c r="E275" s="48">
        <v>0</v>
      </c>
      <c r="F275" s="48">
        <v>40000</v>
      </c>
      <c r="G275" t="s">
        <v>90</v>
      </c>
      <c r="H275" t="str">
        <f t="shared" si="4"/>
        <v>2025-01-18</v>
      </c>
    </row>
    <row r="276" spans="1:8" x14ac:dyDescent="0.35">
      <c r="A276" t="s">
        <v>526</v>
      </c>
      <c r="B276" t="s">
        <v>528</v>
      </c>
      <c r="C276" t="s">
        <v>492</v>
      </c>
      <c r="D276" s="48">
        <v>40000</v>
      </c>
      <c r="E276" s="48">
        <v>0</v>
      </c>
      <c r="F276" s="48">
        <v>40000</v>
      </c>
      <c r="G276" t="s">
        <v>90</v>
      </c>
      <c r="H276" t="str">
        <f t="shared" si="4"/>
        <v>2025-01-18</v>
      </c>
    </row>
    <row r="277" spans="1:8" x14ac:dyDescent="0.35">
      <c r="A277" t="s">
        <v>516</v>
      </c>
      <c r="B277" t="s">
        <v>529</v>
      </c>
      <c r="C277" t="s">
        <v>530</v>
      </c>
      <c r="D277" s="48">
        <v>15000</v>
      </c>
      <c r="E277" s="48">
        <v>0</v>
      </c>
      <c r="F277" s="48">
        <v>15000</v>
      </c>
      <c r="G277" t="s">
        <v>92</v>
      </c>
      <c r="H277" t="str">
        <f t="shared" si="4"/>
        <v>2025-01-18</v>
      </c>
    </row>
    <row r="278" spans="1:8" x14ac:dyDescent="0.35">
      <c r="A278" t="s">
        <v>531</v>
      </c>
      <c r="B278" t="s">
        <v>532</v>
      </c>
      <c r="C278" t="s">
        <v>158</v>
      </c>
      <c r="D278" s="48">
        <v>10000</v>
      </c>
      <c r="E278" s="48">
        <v>0</v>
      </c>
      <c r="F278" s="48">
        <v>10000</v>
      </c>
      <c r="G278" t="s">
        <v>72</v>
      </c>
      <c r="H278" t="str">
        <f t="shared" si="4"/>
        <v>2025-01-19</v>
      </c>
    </row>
    <row r="279" spans="1:8" x14ac:dyDescent="0.35">
      <c r="A279" t="s">
        <v>533</v>
      </c>
      <c r="B279" t="s">
        <v>534</v>
      </c>
      <c r="C279" t="s">
        <v>158</v>
      </c>
      <c r="D279" s="48">
        <v>10000</v>
      </c>
      <c r="E279" s="48">
        <v>0</v>
      </c>
      <c r="F279" s="48">
        <v>10000</v>
      </c>
      <c r="G279" t="s">
        <v>72</v>
      </c>
      <c r="H279" t="str">
        <f t="shared" si="4"/>
        <v>2025-01-19</v>
      </c>
    </row>
    <row r="280" spans="1:8" x14ac:dyDescent="0.35">
      <c r="A280" t="s">
        <v>535</v>
      </c>
      <c r="B280" t="s">
        <v>536</v>
      </c>
      <c r="C280" t="s">
        <v>158</v>
      </c>
      <c r="D280" s="48">
        <v>10000</v>
      </c>
      <c r="E280" s="48">
        <v>0</v>
      </c>
      <c r="F280" s="48">
        <v>10000</v>
      </c>
      <c r="G280" t="s">
        <v>72</v>
      </c>
      <c r="H280" t="str">
        <f t="shared" si="4"/>
        <v>2025-01-19</v>
      </c>
    </row>
    <row r="281" spans="1:8" x14ac:dyDescent="0.35">
      <c r="A281" t="s">
        <v>531</v>
      </c>
      <c r="B281" t="s">
        <v>537</v>
      </c>
      <c r="C281" t="s">
        <v>538</v>
      </c>
      <c r="D281" s="48">
        <v>35000</v>
      </c>
      <c r="E281" s="48">
        <v>0</v>
      </c>
      <c r="F281" s="48">
        <v>35000</v>
      </c>
      <c r="G281" t="s">
        <v>72</v>
      </c>
      <c r="H281" t="str">
        <f t="shared" si="4"/>
        <v>2025-01-19</v>
      </c>
    </row>
    <row r="282" spans="1:8" x14ac:dyDescent="0.35">
      <c r="A282" t="s">
        <v>535</v>
      </c>
      <c r="B282" t="s">
        <v>539</v>
      </c>
      <c r="C282" t="s">
        <v>172</v>
      </c>
      <c r="D282" s="48">
        <v>15000</v>
      </c>
      <c r="E282" s="48">
        <v>0</v>
      </c>
      <c r="F282" s="48">
        <v>15000</v>
      </c>
      <c r="G282" t="s">
        <v>73</v>
      </c>
      <c r="H282" t="str">
        <f t="shared" si="4"/>
        <v>2025-01-19</v>
      </c>
    </row>
    <row r="283" spans="1:8" x14ac:dyDescent="0.35">
      <c r="A283" t="s">
        <v>540</v>
      </c>
      <c r="B283" t="s">
        <v>541</v>
      </c>
      <c r="C283" t="s">
        <v>542</v>
      </c>
      <c r="D283" s="48">
        <v>42000</v>
      </c>
      <c r="E283" s="48">
        <v>0</v>
      </c>
      <c r="F283" s="48">
        <v>42000</v>
      </c>
      <c r="G283" t="s">
        <v>93</v>
      </c>
      <c r="H283" t="str">
        <f t="shared" si="4"/>
        <v>2025-01-19</v>
      </c>
    </row>
    <row r="284" spans="1:8" x14ac:dyDescent="0.35">
      <c r="A284" t="s">
        <v>540</v>
      </c>
      <c r="B284" t="s">
        <v>541</v>
      </c>
      <c r="C284" t="s">
        <v>542</v>
      </c>
      <c r="D284" s="48">
        <v>42000</v>
      </c>
      <c r="E284" s="48">
        <v>0</v>
      </c>
      <c r="F284" s="48">
        <v>42000</v>
      </c>
      <c r="G284" t="s">
        <v>82</v>
      </c>
      <c r="H284" t="str">
        <f t="shared" si="4"/>
        <v>2025-01-19</v>
      </c>
    </row>
    <row r="285" spans="1:8" x14ac:dyDescent="0.35">
      <c r="A285" t="s">
        <v>540</v>
      </c>
      <c r="B285" t="s">
        <v>541</v>
      </c>
      <c r="C285" t="s">
        <v>542</v>
      </c>
      <c r="D285" s="48">
        <v>42000</v>
      </c>
      <c r="E285" s="48">
        <v>0</v>
      </c>
      <c r="F285" s="48">
        <v>42000</v>
      </c>
      <c r="G285" t="s">
        <v>73</v>
      </c>
      <c r="H285" t="str">
        <f t="shared" si="4"/>
        <v>2025-01-19</v>
      </c>
    </row>
    <row r="286" spans="1:8" x14ac:dyDescent="0.35">
      <c r="A286" t="s">
        <v>543</v>
      </c>
      <c r="B286" t="s">
        <v>544</v>
      </c>
      <c r="C286" t="s">
        <v>282</v>
      </c>
      <c r="D286" s="48">
        <v>25000</v>
      </c>
      <c r="E286" s="48">
        <v>0</v>
      </c>
      <c r="F286" s="48">
        <v>25000</v>
      </c>
      <c r="G286" t="s">
        <v>90</v>
      </c>
      <c r="H286" t="str">
        <f t="shared" si="4"/>
        <v>2025-01-19</v>
      </c>
    </row>
    <row r="287" spans="1:8" x14ac:dyDescent="0.35">
      <c r="A287" t="s">
        <v>543</v>
      </c>
      <c r="B287" t="s">
        <v>544</v>
      </c>
      <c r="C287" t="s">
        <v>282</v>
      </c>
      <c r="D287" s="48">
        <v>25000</v>
      </c>
      <c r="E287" s="48">
        <v>0</v>
      </c>
      <c r="F287" s="48">
        <v>25000</v>
      </c>
      <c r="G287" t="s">
        <v>73</v>
      </c>
      <c r="H287" t="str">
        <f t="shared" si="4"/>
        <v>2025-01-19</v>
      </c>
    </row>
    <row r="288" spans="1:8" x14ac:dyDescent="0.35">
      <c r="A288" t="s">
        <v>533</v>
      </c>
      <c r="B288" t="s">
        <v>545</v>
      </c>
      <c r="C288" t="s">
        <v>546</v>
      </c>
      <c r="D288" s="48">
        <v>15000</v>
      </c>
      <c r="E288" s="48">
        <v>0</v>
      </c>
      <c r="F288" s="48">
        <v>15000</v>
      </c>
      <c r="G288" t="s">
        <v>77</v>
      </c>
      <c r="H288" t="str">
        <f t="shared" si="4"/>
        <v>2025-01-19</v>
      </c>
    </row>
    <row r="289" spans="1:8" x14ac:dyDescent="0.35">
      <c r="A289" t="s">
        <v>533</v>
      </c>
      <c r="B289" t="s">
        <v>545</v>
      </c>
      <c r="C289" t="s">
        <v>546</v>
      </c>
      <c r="D289" s="48">
        <v>15000</v>
      </c>
      <c r="E289" s="48">
        <v>0</v>
      </c>
      <c r="F289" s="48">
        <v>15000</v>
      </c>
      <c r="G289" t="s">
        <v>72</v>
      </c>
      <c r="H289" t="str">
        <f t="shared" si="4"/>
        <v>2025-01-19</v>
      </c>
    </row>
    <row r="290" spans="1:8" x14ac:dyDescent="0.35">
      <c r="A290" t="s">
        <v>547</v>
      </c>
      <c r="B290" t="s">
        <v>548</v>
      </c>
      <c r="C290" t="s">
        <v>175</v>
      </c>
      <c r="D290" s="48">
        <v>10000</v>
      </c>
      <c r="E290" s="48">
        <v>0</v>
      </c>
      <c r="F290" s="48">
        <v>10000</v>
      </c>
      <c r="G290" t="s">
        <v>77</v>
      </c>
      <c r="H290" t="str">
        <f t="shared" si="4"/>
        <v>2025-01-19</v>
      </c>
    </row>
    <row r="291" spans="1:8" x14ac:dyDescent="0.35">
      <c r="A291" t="s">
        <v>549</v>
      </c>
      <c r="B291" t="s">
        <v>550</v>
      </c>
      <c r="C291" t="s">
        <v>551</v>
      </c>
      <c r="D291" s="48">
        <v>60000</v>
      </c>
      <c r="E291" s="48">
        <v>0</v>
      </c>
      <c r="F291" s="48">
        <v>60000</v>
      </c>
      <c r="G291" t="s">
        <v>72</v>
      </c>
      <c r="H291" t="str">
        <f t="shared" si="4"/>
        <v>2025-01-19</v>
      </c>
    </row>
    <row r="292" spans="1:8" x14ac:dyDescent="0.35">
      <c r="A292" t="s">
        <v>549</v>
      </c>
      <c r="B292" t="s">
        <v>550</v>
      </c>
      <c r="C292" t="s">
        <v>551</v>
      </c>
      <c r="D292" s="48">
        <v>60000</v>
      </c>
      <c r="E292" s="48">
        <v>0</v>
      </c>
      <c r="F292" s="48">
        <v>60000</v>
      </c>
      <c r="G292" t="s">
        <v>74</v>
      </c>
      <c r="H292" t="str">
        <f t="shared" si="4"/>
        <v>2025-01-19</v>
      </c>
    </row>
    <row r="293" spans="1:8" x14ac:dyDescent="0.35">
      <c r="A293" t="s">
        <v>549</v>
      </c>
      <c r="B293" t="s">
        <v>550</v>
      </c>
      <c r="C293" t="s">
        <v>551</v>
      </c>
      <c r="D293" s="48">
        <v>60000</v>
      </c>
      <c r="E293" s="48">
        <v>0</v>
      </c>
      <c r="F293" s="48">
        <v>60000</v>
      </c>
      <c r="G293" t="s">
        <v>96</v>
      </c>
      <c r="H293" t="str">
        <f t="shared" si="4"/>
        <v>2025-01-19</v>
      </c>
    </row>
    <row r="294" spans="1:8" x14ac:dyDescent="0.35">
      <c r="A294" t="s">
        <v>552</v>
      </c>
      <c r="B294" t="s">
        <v>553</v>
      </c>
      <c r="C294" t="s">
        <v>554</v>
      </c>
      <c r="D294" s="48">
        <v>18000</v>
      </c>
      <c r="E294" s="48">
        <v>0</v>
      </c>
      <c r="F294" s="48">
        <v>18000</v>
      </c>
      <c r="G294" t="s">
        <v>80</v>
      </c>
      <c r="H294" t="str">
        <f t="shared" si="4"/>
        <v>2025-01-19</v>
      </c>
    </row>
    <row r="295" spans="1:8" x14ac:dyDescent="0.35">
      <c r="A295" t="s">
        <v>535</v>
      </c>
      <c r="B295" t="s">
        <v>555</v>
      </c>
      <c r="C295" t="s">
        <v>160</v>
      </c>
      <c r="D295" s="48">
        <v>12000</v>
      </c>
      <c r="E295" s="48">
        <v>0</v>
      </c>
      <c r="F295" s="48">
        <v>12000</v>
      </c>
      <c r="G295" t="s">
        <v>81</v>
      </c>
      <c r="H295" t="str">
        <f t="shared" si="4"/>
        <v>2025-01-19</v>
      </c>
    </row>
    <row r="296" spans="1:8" x14ac:dyDescent="0.35">
      <c r="A296" t="s">
        <v>556</v>
      </c>
      <c r="B296" t="s">
        <v>557</v>
      </c>
      <c r="C296" t="s">
        <v>183</v>
      </c>
      <c r="D296" s="48">
        <v>15000</v>
      </c>
      <c r="E296" s="48">
        <v>0</v>
      </c>
      <c r="F296" s="48">
        <v>15000</v>
      </c>
      <c r="G296" t="s">
        <v>82</v>
      </c>
      <c r="H296" t="str">
        <f t="shared" si="4"/>
        <v>2025-01-19</v>
      </c>
    </row>
    <row r="297" spans="1:8" x14ac:dyDescent="0.35">
      <c r="A297" t="s">
        <v>558</v>
      </c>
      <c r="B297" t="s">
        <v>559</v>
      </c>
      <c r="C297" t="s">
        <v>560</v>
      </c>
      <c r="D297" s="48">
        <v>30000</v>
      </c>
      <c r="E297" s="48">
        <v>0</v>
      </c>
      <c r="F297" s="48">
        <v>30000</v>
      </c>
      <c r="G297" t="s">
        <v>82</v>
      </c>
      <c r="H297" t="str">
        <f t="shared" si="4"/>
        <v>2025-01-19</v>
      </c>
    </row>
    <row r="298" spans="1:8" x14ac:dyDescent="0.35">
      <c r="A298" t="s">
        <v>558</v>
      </c>
      <c r="B298" t="s">
        <v>559</v>
      </c>
      <c r="C298" t="s">
        <v>560</v>
      </c>
      <c r="D298" s="48">
        <v>30000</v>
      </c>
      <c r="E298" s="48">
        <v>0</v>
      </c>
      <c r="F298" s="48">
        <v>30000</v>
      </c>
      <c r="G298" t="s">
        <v>93</v>
      </c>
      <c r="H298" t="str">
        <f t="shared" si="4"/>
        <v>2025-01-19</v>
      </c>
    </row>
    <row r="299" spans="1:8" x14ac:dyDescent="0.35">
      <c r="A299" t="s">
        <v>547</v>
      </c>
      <c r="B299" t="s">
        <v>561</v>
      </c>
      <c r="C299" t="s">
        <v>257</v>
      </c>
      <c r="D299" s="48">
        <v>10000</v>
      </c>
      <c r="E299" s="48">
        <v>0</v>
      </c>
      <c r="F299" s="48">
        <v>10000</v>
      </c>
      <c r="G299" t="s">
        <v>85</v>
      </c>
      <c r="H299" t="str">
        <f t="shared" si="4"/>
        <v>2025-01-19</v>
      </c>
    </row>
    <row r="300" spans="1:8" x14ac:dyDescent="0.35">
      <c r="A300" t="s">
        <v>562</v>
      </c>
      <c r="B300" t="s">
        <v>563</v>
      </c>
      <c r="C300" t="s">
        <v>257</v>
      </c>
      <c r="D300" s="48">
        <v>8000</v>
      </c>
      <c r="E300" s="48">
        <v>0</v>
      </c>
      <c r="F300" s="48">
        <v>8000</v>
      </c>
      <c r="G300" t="s">
        <v>85</v>
      </c>
      <c r="H300" t="str">
        <f t="shared" si="4"/>
        <v>2025-01-19</v>
      </c>
    </row>
    <row r="301" spans="1:8" x14ac:dyDescent="0.35">
      <c r="A301" t="s">
        <v>564</v>
      </c>
      <c r="B301" t="s">
        <v>565</v>
      </c>
      <c r="C301" t="s">
        <v>257</v>
      </c>
      <c r="D301" s="48">
        <v>8000</v>
      </c>
      <c r="E301" s="48">
        <v>0</v>
      </c>
      <c r="F301" s="48">
        <v>8000</v>
      </c>
      <c r="G301" t="s">
        <v>85</v>
      </c>
      <c r="H301" t="str">
        <f t="shared" si="4"/>
        <v>2025-01-19</v>
      </c>
    </row>
    <row r="302" spans="1:8" x14ac:dyDescent="0.35">
      <c r="A302" t="s">
        <v>533</v>
      </c>
      <c r="B302" t="s">
        <v>566</v>
      </c>
      <c r="C302" t="s">
        <v>567</v>
      </c>
      <c r="D302" s="48">
        <v>23000</v>
      </c>
      <c r="E302" s="48">
        <v>0</v>
      </c>
      <c r="F302" s="48">
        <v>23000</v>
      </c>
      <c r="G302" t="s">
        <v>86</v>
      </c>
      <c r="H302" t="str">
        <f t="shared" si="4"/>
        <v>2025-01-19</v>
      </c>
    </row>
    <row r="303" spans="1:8" x14ac:dyDescent="0.35">
      <c r="A303" t="s">
        <v>533</v>
      </c>
      <c r="B303" t="s">
        <v>566</v>
      </c>
      <c r="C303" t="s">
        <v>567</v>
      </c>
      <c r="D303" s="48">
        <v>23000</v>
      </c>
      <c r="E303" s="48">
        <v>0</v>
      </c>
      <c r="F303" s="48">
        <v>23000</v>
      </c>
      <c r="G303" t="s">
        <v>82</v>
      </c>
      <c r="H303" t="str">
        <f t="shared" si="4"/>
        <v>2025-01-19</v>
      </c>
    </row>
    <row r="304" spans="1:8" x14ac:dyDescent="0.35">
      <c r="A304" t="s">
        <v>533</v>
      </c>
      <c r="B304" t="s">
        <v>568</v>
      </c>
      <c r="C304" t="s">
        <v>569</v>
      </c>
      <c r="D304" s="48">
        <v>23000</v>
      </c>
      <c r="E304" s="48">
        <v>0</v>
      </c>
      <c r="F304" s="48">
        <v>23000</v>
      </c>
      <c r="G304" t="s">
        <v>86</v>
      </c>
      <c r="H304" t="str">
        <f t="shared" si="4"/>
        <v>2025-01-19</v>
      </c>
    </row>
    <row r="305" spans="1:8" x14ac:dyDescent="0.35">
      <c r="A305" t="s">
        <v>533</v>
      </c>
      <c r="B305" t="s">
        <v>568</v>
      </c>
      <c r="C305" t="s">
        <v>569</v>
      </c>
      <c r="D305" s="48">
        <v>23000</v>
      </c>
      <c r="E305" s="48">
        <v>0</v>
      </c>
      <c r="F305" s="48">
        <v>23000</v>
      </c>
      <c r="G305" t="s">
        <v>85</v>
      </c>
      <c r="H305" t="str">
        <f t="shared" si="4"/>
        <v>2025-01-19</v>
      </c>
    </row>
    <row r="306" spans="1:8" x14ac:dyDescent="0.35">
      <c r="A306" t="s">
        <v>570</v>
      </c>
      <c r="B306" t="s">
        <v>571</v>
      </c>
      <c r="C306" t="s">
        <v>360</v>
      </c>
      <c r="D306" s="48">
        <v>15000</v>
      </c>
      <c r="E306" s="48">
        <v>0</v>
      </c>
      <c r="F306" s="48">
        <v>15000</v>
      </c>
      <c r="G306" t="s">
        <v>87</v>
      </c>
      <c r="H306" t="str">
        <f t="shared" si="4"/>
        <v>2025-01-19</v>
      </c>
    </row>
    <row r="307" spans="1:8" x14ac:dyDescent="0.35">
      <c r="A307" t="s">
        <v>572</v>
      </c>
      <c r="B307" t="s">
        <v>573</v>
      </c>
      <c r="C307" t="s">
        <v>574</v>
      </c>
      <c r="D307" s="48">
        <v>12000</v>
      </c>
      <c r="E307" s="48">
        <v>0</v>
      </c>
      <c r="F307" s="48">
        <v>12000</v>
      </c>
      <c r="G307" t="s">
        <v>88</v>
      </c>
      <c r="H307" t="str">
        <f t="shared" si="4"/>
        <v>2025-01-19</v>
      </c>
    </row>
    <row r="308" spans="1:8" x14ac:dyDescent="0.35">
      <c r="A308" t="s">
        <v>558</v>
      </c>
      <c r="B308" t="s">
        <v>575</v>
      </c>
      <c r="C308" t="s">
        <v>576</v>
      </c>
      <c r="D308" s="48">
        <v>12000</v>
      </c>
      <c r="E308" s="48">
        <v>0</v>
      </c>
      <c r="F308" s="48">
        <v>12000</v>
      </c>
      <c r="G308" t="s">
        <v>89</v>
      </c>
      <c r="H308" t="str">
        <f t="shared" si="4"/>
        <v>2025-01-19</v>
      </c>
    </row>
    <row r="309" spans="1:8" x14ac:dyDescent="0.35">
      <c r="A309" t="s">
        <v>577</v>
      </c>
      <c r="B309" t="s">
        <v>578</v>
      </c>
      <c r="C309" t="s">
        <v>162</v>
      </c>
      <c r="D309" s="48">
        <v>10000</v>
      </c>
      <c r="E309" s="48">
        <v>0</v>
      </c>
      <c r="F309" s="48">
        <v>10000</v>
      </c>
      <c r="G309" t="s">
        <v>90</v>
      </c>
      <c r="H309" t="str">
        <f t="shared" si="4"/>
        <v>2025-01-19</v>
      </c>
    </row>
    <row r="310" spans="1:8" x14ac:dyDescent="0.35">
      <c r="A310" t="s">
        <v>579</v>
      </c>
      <c r="B310" t="s">
        <v>580</v>
      </c>
      <c r="C310" t="s">
        <v>162</v>
      </c>
      <c r="D310" s="48">
        <v>10000</v>
      </c>
      <c r="E310" s="48">
        <v>0</v>
      </c>
      <c r="F310" s="48">
        <v>10000</v>
      </c>
      <c r="G310" t="s">
        <v>90</v>
      </c>
      <c r="H310" t="str">
        <f t="shared" si="4"/>
        <v>2025-01-19</v>
      </c>
    </row>
    <row r="311" spans="1:8" x14ac:dyDescent="0.35">
      <c r="A311" t="s">
        <v>581</v>
      </c>
      <c r="B311" t="s">
        <v>582</v>
      </c>
      <c r="C311" t="s">
        <v>583</v>
      </c>
      <c r="D311" s="48">
        <v>10000</v>
      </c>
      <c r="E311" s="48">
        <v>0</v>
      </c>
      <c r="F311" s="48">
        <v>10000</v>
      </c>
      <c r="G311" t="s">
        <v>92</v>
      </c>
      <c r="H311" t="str">
        <f t="shared" si="4"/>
        <v>2025-01-19</v>
      </c>
    </row>
    <row r="312" spans="1:8" x14ac:dyDescent="0.35">
      <c r="A312" t="s">
        <v>584</v>
      </c>
      <c r="B312" t="s">
        <v>585</v>
      </c>
      <c r="C312" t="s">
        <v>369</v>
      </c>
      <c r="D312" s="48">
        <v>3000</v>
      </c>
      <c r="E312" s="48">
        <v>0</v>
      </c>
      <c r="F312" s="48">
        <v>3000</v>
      </c>
      <c r="G312" t="s">
        <v>91</v>
      </c>
      <c r="H312" t="str">
        <f t="shared" si="4"/>
        <v>2025-01-19</v>
      </c>
    </row>
    <row r="313" spans="1:8" x14ac:dyDescent="0.35">
      <c r="A313" t="s">
        <v>586</v>
      </c>
      <c r="B313" t="s">
        <v>587</v>
      </c>
      <c r="C313" t="s">
        <v>588</v>
      </c>
      <c r="D313" s="48">
        <v>6000</v>
      </c>
      <c r="E313" s="48">
        <v>0</v>
      </c>
      <c r="F313" s="48">
        <v>6000</v>
      </c>
      <c r="G313" t="s">
        <v>91</v>
      </c>
      <c r="H313" t="str">
        <f t="shared" si="4"/>
        <v>2025-01-19</v>
      </c>
    </row>
    <row r="314" spans="1:8" x14ac:dyDescent="0.35">
      <c r="A314" t="s">
        <v>579</v>
      </c>
      <c r="B314" t="s">
        <v>589</v>
      </c>
      <c r="C314" t="s">
        <v>434</v>
      </c>
      <c r="D314" s="48">
        <v>10000</v>
      </c>
      <c r="E314" s="48">
        <v>0</v>
      </c>
      <c r="F314" s="48">
        <v>10000</v>
      </c>
      <c r="G314" t="s">
        <v>94</v>
      </c>
      <c r="H314" t="str">
        <f t="shared" si="4"/>
        <v>2025-01-19</v>
      </c>
    </row>
    <row r="315" spans="1:8" x14ac:dyDescent="0.35">
      <c r="A315" t="s">
        <v>590</v>
      </c>
      <c r="B315" t="s">
        <v>591</v>
      </c>
      <c r="C315" t="s">
        <v>592</v>
      </c>
      <c r="D315" s="48">
        <v>86000</v>
      </c>
      <c r="E315" s="48">
        <v>0</v>
      </c>
      <c r="F315" s="48">
        <v>86000</v>
      </c>
      <c r="G315" t="s">
        <v>96</v>
      </c>
      <c r="H315" t="str">
        <f t="shared" si="4"/>
        <v>2025-01-20</v>
      </c>
    </row>
    <row r="316" spans="1:8" x14ac:dyDescent="0.35">
      <c r="A316" t="s">
        <v>590</v>
      </c>
      <c r="B316" t="s">
        <v>591</v>
      </c>
      <c r="C316" t="s">
        <v>592</v>
      </c>
      <c r="D316" s="48">
        <v>86000</v>
      </c>
      <c r="E316" s="48">
        <v>0</v>
      </c>
      <c r="F316" s="48">
        <v>86000</v>
      </c>
      <c r="G316" t="s">
        <v>85</v>
      </c>
      <c r="H316" t="str">
        <f t="shared" si="4"/>
        <v>2025-01-20</v>
      </c>
    </row>
    <row r="317" spans="1:8" x14ac:dyDescent="0.35">
      <c r="A317" t="s">
        <v>590</v>
      </c>
      <c r="B317" t="s">
        <v>591</v>
      </c>
      <c r="C317" t="s">
        <v>592</v>
      </c>
      <c r="D317" s="48">
        <v>86000</v>
      </c>
      <c r="E317" s="48">
        <v>0</v>
      </c>
      <c r="F317" s="48">
        <v>86000</v>
      </c>
      <c r="G317" t="s">
        <v>85</v>
      </c>
      <c r="H317" t="str">
        <f t="shared" si="4"/>
        <v>2025-01-20</v>
      </c>
    </row>
    <row r="318" spans="1:8" x14ac:dyDescent="0.35">
      <c r="A318" t="s">
        <v>590</v>
      </c>
      <c r="B318" t="s">
        <v>591</v>
      </c>
      <c r="C318" t="s">
        <v>592</v>
      </c>
      <c r="D318" s="48">
        <v>86000</v>
      </c>
      <c r="E318" s="48">
        <v>0</v>
      </c>
      <c r="F318" s="48">
        <v>86000</v>
      </c>
      <c r="G318" t="s">
        <v>74</v>
      </c>
      <c r="H318" t="str">
        <f t="shared" si="4"/>
        <v>2025-01-20</v>
      </c>
    </row>
    <row r="319" spans="1:8" x14ac:dyDescent="0.35">
      <c r="A319" t="s">
        <v>593</v>
      </c>
      <c r="B319" t="s">
        <v>594</v>
      </c>
      <c r="C319" t="s">
        <v>172</v>
      </c>
      <c r="D319" s="48">
        <v>15000</v>
      </c>
      <c r="E319" s="48">
        <v>0</v>
      </c>
      <c r="F319" s="48">
        <v>15000</v>
      </c>
      <c r="G319" t="s">
        <v>73</v>
      </c>
      <c r="H319" t="str">
        <f t="shared" si="4"/>
        <v>2025-01-20</v>
      </c>
    </row>
    <row r="320" spans="1:8" x14ac:dyDescent="0.35">
      <c r="A320" t="s">
        <v>595</v>
      </c>
      <c r="B320" t="s">
        <v>596</v>
      </c>
      <c r="C320" t="s">
        <v>172</v>
      </c>
      <c r="D320" s="48">
        <v>15000</v>
      </c>
      <c r="E320" s="48">
        <v>0</v>
      </c>
      <c r="F320" s="48">
        <v>15000</v>
      </c>
      <c r="G320" t="s">
        <v>73</v>
      </c>
      <c r="H320" t="str">
        <f t="shared" si="4"/>
        <v>2025-01-20</v>
      </c>
    </row>
    <row r="321" spans="1:8" x14ac:dyDescent="0.35">
      <c r="A321" t="s">
        <v>597</v>
      </c>
      <c r="B321" t="s">
        <v>598</v>
      </c>
      <c r="C321" t="s">
        <v>175</v>
      </c>
      <c r="D321" s="48">
        <v>10000</v>
      </c>
      <c r="E321" s="48">
        <v>0</v>
      </c>
      <c r="F321" s="48">
        <v>10000</v>
      </c>
      <c r="G321" t="s">
        <v>77</v>
      </c>
      <c r="H321" t="str">
        <f t="shared" si="4"/>
        <v>2025-01-20</v>
      </c>
    </row>
    <row r="322" spans="1:8" ht="72.5" x14ac:dyDescent="0.35">
      <c r="A322" t="s">
        <v>599</v>
      </c>
      <c r="B322" t="s">
        <v>600</v>
      </c>
      <c r="C322" s="49" t="s">
        <v>601</v>
      </c>
      <c r="D322" s="48">
        <v>93000</v>
      </c>
      <c r="E322" s="48">
        <v>0</v>
      </c>
      <c r="F322" s="48">
        <v>93000</v>
      </c>
      <c r="G322" t="s">
        <v>77</v>
      </c>
      <c r="H322" t="str">
        <f t="shared" si="4"/>
        <v>2025-01-20</v>
      </c>
    </row>
    <row r="323" spans="1:8" ht="72.5" x14ac:dyDescent="0.35">
      <c r="A323" t="s">
        <v>599</v>
      </c>
      <c r="B323" t="s">
        <v>600</v>
      </c>
      <c r="C323" s="49" t="s">
        <v>601</v>
      </c>
      <c r="D323" s="48">
        <v>93000</v>
      </c>
      <c r="E323" s="48">
        <v>0</v>
      </c>
      <c r="F323" s="48">
        <v>93000</v>
      </c>
      <c r="G323" t="s">
        <v>75</v>
      </c>
      <c r="H323" t="str">
        <f t="shared" ref="H323:H386" si="5">LEFT(A323,10)</f>
        <v>2025-01-20</v>
      </c>
    </row>
    <row r="324" spans="1:8" ht="72.5" x14ac:dyDescent="0.35">
      <c r="A324" t="s">
        <v>599</v>
      </c>
      <c r="B324" t="s">
        <v>600</v>
      </c>
      <c r="C324" s="49" t="s">
        <v>601</v>
      </c>
      <c r="D324" s="48">
        <v>93000</v>
      </c>
      <c r="E324" s="48">
        <v>0</v>
      </c>
      <c r="F324" s="48">
        <v>93000</v>
      </c>
      <c r="G324" t="s">
        <v>82</v>
      </c>
      <c r="H324" t="str">
        <f t="shared" si="5"/>
        <v>2025-01-20</v>
      </c>
    </row>
    <row r="325" spans="1:8" ht="72.5" x14ac:dyDescent="0.35">
      <c r="A325" t="s">
        <v>599</v>
      </c>
      <c r="B325" t="s">
        <v>600</v>
      </c>
      <c r="C325" s="49" t="s">
        <v>601</v>
      </c>
      <c r="D325" s="48">
        <v>93000</v>
      </c>
      <c r="E325" s="48">
        <v>0</v>
      </c>
      <c r="F325" s="48">
        <v>93000</v>
      </c>
      <c r="G325" t="s">
        <v>86</v>
      </c>
      <c r="H325" t="str">
        <f t="shared" si="5"/>
        <v>2025-01-20</v>
      </c>
    </row>
    <row r="326" spans="1:8" ht="72.5" x14ac:dyDescent="0.35">
      <c r="A326" t="s">
        <v>599</v>
      </c>
      <c r="B326" t="s">
        <v>600</v>
      </c>
      <c r="C326" s="49" t="s">
        <v>601</v>
      </c>
      <c r="D326" s="48">
        <v>93000</v>
      </c>
      <c r="E326" s="48">
        <v>0</v>
      </c>
      <c r="F326" s="48">
        <v>93000</v>
      </c>
      <c r="G326" t="s">
        <v>35</v>
      </c>
      <c r="H326" t="str">
        <f t="shared" si="5"/>
        <v>2025-01-20</v>
      </c>
    </row>
    <row r="327" spans="1:8" ht="87" x14ac:dyDescent="0.35">
      <c r="A327" t="s">
        <v>602</v>
      </c>
      <c r="B327" t="s">
        <v>603</v>
      </c>
      <c r="C327" s="49" t="s">
        <v>604</v>
      </c>
      <c r="D327" s="48">
        <v>130000</v>
      </c>
      <c r="E327" s="48">
        <v>0</v>
      </c>
      <c r="F327" s="48">
        <v>130000</v>
      </c>
      <c r="G327" t="s">
        <v>77</v>
      </c>
      <c r="H327" t="str">
        <f t="shared" si="5"/>
        <v>2025-01-20</v>
      </c>
    </row>
    <row r="328" spans="1:8" ht="87" x14ac:dyDescent="0.35">
      <c r="A328" t="s">
        <v>602</v>
      </c>
      <c r="B328" t="s">
        <v>603</v>
      </c>
      <c r="C328" s="49" t="s">
        <v>604</v>
      </c>
      <c r="D328" s="48">
        <v>130000</v>
      </c>
      <c r="E328" s="48">
        <v>0</v>
      </c>
      <c r="F328" s="48">
        <v>130000</v>
      </c>
      <c r="G328" t="s">
        <v>82</v>
      </c>
      <c r="H328" t="str">
        <f t="shared" si="5"/>
        <v>2025-01-20</v>
      </c>
    </row>
    <row r="329" spans="1:8" ht="87" x14ac:dyDescent="0.35">
      <c r="A329" t="s">
        <v>602</v>
      </c>
      <c r="B329" t="s">
        <v>603</v>
      </c>
      <c r="C329" s="49" t="s">
        <v>604</v>
      </c>
      <c r="D329" s="48">
        <v>130000</v>
      </c>
      <c r="E329" s="48">
        <v>0</v>
      </c>
      <c r="F329" s="48">
        <v>130000</v>
      </c>
      <c r="G329" t="s">
        <v>82</v>
      </c>
      <c r="H329" t="str">
        <f t="shared" si="5"/>
        <v>2025-01-20</v>
      </c>
    </row>
    <row r="330" spans="1:8" ht="87" x14ac:dyDescent="0.35">
      <c r="A330" t="s">
        <v>602</v>
      </c>
      <c r="B330" t="s">
        <v>603</v>
      </c>
      <c r="C330" s="49" t="s">
        <v>604</v>
      </c>
      <c r="D330" s="48">
        <v>130000</v>
      </c>
      <c r="E330" s="48">
        <v>0</v>
      </c>
      <c r="F330" s="48">
        <v>130000</v>
      </c>
      <c r="G330" t="s">
        <v>82</v>
      </c>
      <c r="H330" t="str">
        <f t="shared" si="5"/>
        <v>2025-01-20</v>
      </c>
    </row>
    <row r="331" spans="1:8" ht="87" x14ac:dyDescent="0.35">
      <c r="A331" t="s">
        <v>602</v>
      </c>
      <c r="B331" t="s">
        <v>603</v>
      </c>
      <c r="C331" s="49" t="s">
        <v>604</v>
      </c>
      <c r="D331" s="48">
        <v>130000</v>
      </c>
      <c r="E331" s="48">
        <v>0</v>
      </c>
      <c r="F331" s="48">
        <v>130000</v>
      </c>
      <c r="G331" t="s">
        <v>82</v>
      </c>
      <c r="H331" t="str">
        <f t="shared" si="5"/>
        <v>2025-01-20</v>
      </c>
    </row>
    <row r="332" spans="1:8" ht="87" x14ac:dyDescent="0.35">
      <c r="A332" t="s">
        <v>602</v>
      </c>
      <c r="B332" t="s">
        <v>603</v>
      </c>
      <c r="C332" s="49" t="s">
        <v>604</v>
      </c>
      <c r="D332" s="48">
        <v>130000</v>
      </c>
      <c r="E332" s="48">
        <v>0</v>
      </c>
      <c r="F332" s="48">
        <v>130000</v>
      </c>
      <c r="G332" t="s">
        <v>72</v>
      </c>
      <c r="H332" t="str">
        <f t="shared" si="5"/>
        <v>2025-01-20</v>
      </c>
    </row>
    <row r="333" spans="1:8" ht="87" x14ac:dyDescent="0.35">
      <c r="A333" t="s">
        <v>602</v>
      </c>
      <c r="B333" t="s">
        <v>603</v>
      </c>
      <c r="C333" s="49" t="s">
        <v>604</v>
      </c>
      <c r="D333" s="48">
        <v>130000</v>
      </c>
      <c r="E333" s="48">
        <v>0</v>
      </c>
      <c r="F333" s="48">
        <v>130000</v>
      </c>
      <c r="G333" t="s">
        <v>73</v>
      </c>
      <c r="H333" t="str">
        <f t="shared" si="5"/>
        <v>2025-01-20</v>
      </c>
    </row>
    <row r="334" spans="1:8" ht="87" x14ac:dyDescent="0.35">
      <c r="A334" t="s">
        <v>602</v>
      </c>
      <c r="B334" t="s">
        <v>603</v>
      </c>
      <c r="C334" s="49" t="s">
        <v>604</v>
      </c>
      <c r="D334" s="48">
        <v>130000</v>
      </c>
      <c r="E334" s="48">
        <v>0</v>
      </c>
      <c r="F334" s="48">
        <v>130000</v>
      </c>
      <c r="G334" t="s">
        <v>87</v>
      </c>
      <c r="H334" t="str">
        <f t="shared" si="5"/>
        <v>2025-01-20</v>
      </c>
    </row>
    <row r="335" spans="1:8" ht="87" x14ac:dyDescent="0.35">
      <c r="A335" t="s">
        <v>602</v>
      </c>
      <c r="B335" t="s">
        <v>603</v>
      </c>
      <c r="C335" s="49" t="s">
        <v>604</v>
      </c>
      <c r="D335" s="48">
        <v>130000</v>
      </c>
      <c r="E335" s="48">
        <v>0</v>
      </c>
      <c r="F335" s="48">
        <v>130000</v>
      </c>
      <c r="G335" t="s">
        <v>35</v>
      </c>
      <c r="H335" t="str">
        <f t="shared" si="5"/>
        <v>2025-01-20</v>
      </c>
    </row>
    <row r="336" spans="1:8" x14ac:dyDescent="0.35">
      <c r="A336" t="s">
        <v>597</v>
      </c>
      <c r="B336" t="s">
        <v>605</v>
      </c>
      <c r="C336" t="s">
        <v>249</v>
      </c>
      <c r="D336" s="48">
        <v>24000</v>
      </c>
      <c r="E336" s="48">
        <v>0</v>
      </c>
      <c r="F336" s="48">
        <v>24000</v>
      </c>
      <c r="G336" t="s">
        <v>81</v>
      </c>
      <c r="H336" t="str">
        <f t="shared" si="5"/>
        <v>2025-01-20</v>
      </c>
    </row>
    <row r="337" spans="1:8" x14ac:dyDescent="0.35">
      <c r="A337" t="s">
        <v>597</v>
      </c>
      <c r="B337" t="s">
        <v>605</v>
      </c>
      <c r="C337" t="s">
        <v>249</v>
      </c>
      <c r="D337" s="48">
        <v>24000</v>
      </c>
      <c r="E337" s="48">
        <v>0</v>
      </c>
      <c r="F337" s="48">
        <v>24000</v>
      </c>
      <c r="G337" t="s">
        <v>81</v>
      </c>
      <c r="H337" t="str">
        <f t="shared" si="5"/>
        <v>2025-01-20</v>
      </c>
    </row>
    <row r="338" spans="1:8" x14ac:dyDescent="0.35">
      <c r="A338" t="s">
        <v>606</v>
      </c>
      <c r="B338" t="s">
        <v>607</v>
      </c>
      <c r="C338" t="s">
        <v>608</v>
      </c>
      <c r="D338" s="48">
        <v>36000</v>
      </c>
      <c r="E338" s="48">
        <v>0</v>
      </c>
      <c r="F338" s="48">
        <v>36000</v>
      </c>
      <c r="G338" t="s">
        <v>81</v>
      </c>
      <c r="H338" t="str">
        <f t="shared" si="5"/>
        <v>2025-01-20</v>
      </c>
    </row>
    <row r="339" spans="1:8" x14ac:dyDescent="0.35">
      <c r="A339" t="s">
        <v>606</v>
      </c>
      <c r="B339" t="s">
        <v>607</v>
      </c>
      <c r="C339" t="s">
        <v>608</v>
      </c>
      <c r="D339" s="48">
        <v>36000</v>
      </c>
      <c r="E339" s="48">
        <v>0</v>
      </c>
      <c r="F339" s="48">
        <v>36000</v>
      </c>
      <c r="G339" t="s">
        <v>81</v>
      </c>
      <c r="H339" t="str">
        <f t="shared" si="5"/>
        <v>2025-01-20</v>
      </c>
    </row>
    <row r="340" spans="1:8" x14ac:dyDescent="0.35">
      <c r="A340" t="s">
        <v>606</v>
      </c>
      <c r="B340" t="s">
        <v>607</v>
      </c>
      <c r="C340" t="s">
        <v>608</v>
      </c>
      <c r="D340" s="48">
        <v>36000</v>
      </c>
      <c r="E340" s="48">
        <v>0</v>
      </c>
      <c r="F340" s="48">
        <v>36000</v>
      </c>
      <c r="G340" t="s">
        <v>81</v>
      </c>
      <c r="H340" t="str">
        <f t="shared" si="5"/>
        <v>2025-01-20</v>
      </c>
    </row>
    <row r="341" spans="1:8" x14ac:dyDescent="0.35">
      <c r="A341" t="s">
        <v>590</v>
      </c>
      <c r="B341" t="s">
        <v>609</v>
      </c>
      <c r="C341" t="s">
        <v>183</v>
      </c>
      <c r="D341" s="48">
        <v>15000</v>
      </c>
      <c r="E341" s="48">
        <v>0</v>
      </c>
      <c r="F341" s="48">
        <v>15000</v>
      </c>
      <c r="G341" t="s">
        <v>82</v>
      </c>
      <c r="H341" t="str">
        <f t="shared" si="5"/>
        <v>2025-01-20</v>
      </c>
    </row>
    <row r="342" spans="1:8" x14ac:dyDescent="0.35">
      <c r="A342" t="s">
        <v>610</v>
      </c>
      <c r="B342" t="s">
        <v>611</v>
      </c>
      <c r="C342" t="s">
        <v>612</v>
      </c>
      <c r="D342" s="48">
        <v>20000</v>
      </c>
      <c r="E342" s="48">
        <v>0</v>
      </c>
      <c r="F342" s="48">
        <v>20000</v>
      </c>
      <c r="G342" t="s">
        <v>84</v>
      </c>
      <c r="H342" t="str">
        <f t="shared" si="5"/>
        <v>2025-01-20</v>
      </c>
    </row>
    <row r="343" spans="1:8" x14ac:dyDescent="0.35">
      <c r="A343" t="s">
        <v>613</v>
      </c>
      <c r="B343" t="s">
        <v>614</v>
      </c>
      <c r="C343" t="s">
        <v>615</v>
      </c>
      <c r="D343" s="48">
        <v>25000</v>
      </c>
      <c r="E343" s="48">
        <v>0</v>
      </c>
      <c r="F343" s="48">
        <v>25000</v>
      </c>
      <c r="G343" t="s">
        <v>90</v>
      </c>
      <c r="H343" t="str">
        <f t="shared" si="5"/>
        <v>2025-01-20</v>
      </c>
    </row>
    <row r="344" spans="1:8" x14ac:dyDescent="0.35">
      <c r="A344" t="s">
        <v>616</v>
      </c>
      <c r="B344" t="s">
        <v>617</v>
      </c>
      <c r="C344" t="s">
        <v>162</v>
      </c>
      <c r="D344" s="48">
        <v>10000</v>
      </c>
      <c r="E344" s="48">
        <v>0</v>
      </c>
      <c r="F344" s="48">
        <v>10000</v>
      </c>
      <c r="G344" t="s">
        <v>90</v>
      </c>
      <c r="H344" t="str">
        <f t="shared" si="5"/>
        <v>2025-01-20</v>
      </c>
    </row>
    <row r="345" spans="1:8" x14ac:dyDescent="0.35">
      <c r="A345" t="s">
        <v>618</v>
      </c>
      <c r="B345" t="s">
        <v>619</v>
      </c>
      <c r="C345" t="s">
        <v>162</v>
      </c>
      <c r="D345" s="48">
        <v>10000</v>
      </c>
      <c r="E345" s="48">
        <v>0</v>
      </c>
      <c r="F345" s="48">
        <v>10000</v>
      </c>
      <c r="G345" t="s">
        <v>90</v>
      </c>
      <c r="H345" t="str">
        <f t="shared" si="5"/>
        <v>2025-01-20</v>
      </c>
    </row>
    <row r="346" spans="1:8" x14ac:dyDescent="0.35">
      <c r="A346" t="s">
        <v>620</v>
      </c>
      <c r="B346" t="s">
        <v>621</v>
      </c>
      <c r="C346" t="s">
        <v>494</v>
      </c>
      <c r="D346" s="48">
        <v>12000</v>
      </c>
      <c r="E346" s="48">
        <v>0</v>
      </c>
      <c r="F346" s="48">
        <v>12000</v>
      </c>
      <c r="G346" t="s">
        <v>93</v>
      </c>
      <c r="H346" t="str">
        <f t="shared" si="5"/>
        <v>2025-01-20</v>
      </c>
    </row>
    <row r="347" spans="1:8" x14ac:dyDescent="0.35">
      <c r="A347" t="s">
        <v>616</v>
      </c>
      <c r="B347" t="s">
        <v>622</v>
      </c>
      <c r="C347" t="s">
        <v>197</v>
      </c>
      <c r="D347" s="48">
        <v>5000</v>
      </c>
      <c r="E347" s="48">
        <v>0</v>
      </c>
      <c r="F347" s="48">
        <v>5000</v>
      </c>
      <c r="G347" t="s">
        <v>92</v>
      </c>
      <c r="H347" t="str">
        <f t="shared" si="5"/>
        <v>2025-01-20</v>
      </c>
    </row>
    <row r="348" spans="1:8" x14ac:dyDescent="0.35">
      <c r="A348" t="s">
        <v>623</v>
      </c>
      <c r="B348" t="s">
        <v>624</v>
      </c>
      <c r="C348" t="s">
        <v>434</v>
      </c>
      <c r="D348" s="48">
        <v>10000</v>
      </c>
      <c r="E348" s="48">
        <v>0</v>
      </c>
      <c r="F348" s="48">
        <v>10000</v>
      </c>
      <c r="G348" t="s">
        <v>94</v>
      </c>
      <c r="H348" t="str">
        <f t="shared" si="5"/>
        <v>2025-01-20</v>
      </c>
    </row>
    <row r="349" spans="1:8" x14ac:dyDescent="0.35">
      <c r="A349" t="s">
        <v>623</v>
      </c>
      <c r="B349" t="s">
        <v>625</v>
      </c>
      <c r="C349" t="s">
        <v>434</v>
      </c>
      <c r="D349" s="48">
        <v>10000</v>
      </c>
      <c r="E349" s="48">
        <v>0</v>
      </c>
      <c r="F349" s="48">
        <v>10000</v>
      </c>
      <c r="G349" t="s">
        <v>94</v>
      </c>
      <c r="H349" t="str">
        <f t="shared" si="5"/>
        <v>2025-01-20</v>
      </c>
    </row>
    <row r="350" spans="1:8" x14ac:dyDescent="0.35">
      <c r="A350" t="s">
        <v>626</v>
      </c>
      <c r="B350" t="s">
        <v>627</v>
      </c>
      <c r="C350" t="s">
        <v>166</v>
      </c>
      <c r="D350" s="48">
        <v>15000</v>
      </c>
      <c r="E350" s="48">
        <v>0</v>
      </c>
      <c r="F350" s="48">
        <v>15000</v>
      </c>
      <c r="G350" t="s">
        <v>72</v>
      </c>
      <c r="H350" t="str">
        <f t="shared" si="5"/>
        <v>2025-01-21</v>
      </c>
    </row>
    <row r="351" spans="1:8" x14ac:dyDescent="0.35">
      <c r="A351" t="s">
        <v>628</v>
      </c>
      <c r="B351" t="s">
        <v>629</v>
      </c>
      <c r="C351" t="s">
        <v>158</v>
      </c>
      <c r="D351" s="48">
        <v>10000</v>
      </c>
      <c r="E351" s="48">
        <v>0</v>
      </c>
      <c r="F351" s="48">
        <v>10000</v>
      </c>
      <c r="G351" t="s">
        <v>72</v>
      </c>
      <c r="H351" t="str">
        <f t="shared" si="5"/>
        <v>2025-01-21</v>
      </c>
    </row>
    <row r="352" spans="1:8" x14ac:dyDescent="0.35">
      <c r="A352" t="s">
        <v>630</v>
      </c>
      <c r="B352" t="s">
        <v>631</v>
      </c>
      <c r="C352" t="s">
        <v>158</v>
      </c>
      <c r="D352" s="48">
        <v>10000</v>
      </c>
      <c r="E352" s="48">
        <v>0</v>
      </c>
      <c r="F352" s="48">
        <v>10000</v>
      </c>
      <c r="G352" t="s">
        <v>72</v>
      </c>
      <c r="H352" t="str">
        <f t="shared" si="5"/>
        <v>2025-01-21</v>
      </c>
    </row>
    <row r="353" spans="1:8" x14ac:dyDescent="0.35">
      <c r="A353" t="s">
        <v>632</v>
      </c>
      <c r="B353" t="s">
        <v>633</v>
      </c>
      <c r="C353" t="s">
        <v>158</v>
      </c>
      <c r="D353" s="48">
        <v>5000</v>
      </c>
      <c r="E353" s="48">
        <v>0</v>
      </c>
      <c r="F353" s="48">
        <v>5000</v>
      </c>
      <c r="G353" t="s">
        <v>72</v>
      </c>
      <c r="H353" t="str">
        <f t="shared" si="5"/>
        <v>2025-01-21</v>
      </c>
    </row>
    <row r="354" spans="1:8" x14ac:dyDescent="0.35">
      <c r="A354" t="s">
        <v>634</v>
      </c>
      <c r="B354" t="s">
        <v>635</v>
      </c>
      <c r="C354" t="s">
        <v>158</v>
      </c>
      <c r="D354" s="48">
        <v>10000</v>
      </c>
      <c r="E354" s="48">
        <v>0</v>
      </c>
      <c r="F354" s="48">
        <v>10000</v>
      </c>
      <c r="G354" t="s">
        <v>72</v>
      </c>
      <c r="H354" t="str">
        <f t="shared" si="5"/>
        <v>2025-01-21</v>
      </c>
    </row>
    <row r="355" spans="1:8" x14ac:dyDescent="0.35">
      <c r="A355" t="s">
        <v>636</v>
      </c>
      <c r="B355" t="s">
        <v>637</v>
      </c>
      <c r="C355" t="s">
        <v>158</v>
      </c>
      <c r="D355" s="48">
        <v>10000</v>
      </c>
      <c r="E355" s="48">
        <v>0</v>
      </c>
      <c r="F355" s="48">
        <v>10000</v>
      </c>
      <c r="G355" t="s">
        <v>72</v>
      </c>
      <c r="H355" t="str">
        <f t="shared" si="5"/>
        <v>2025-01-21</v>
      </c>
    </row>
    <row r="356" spans="1:8" x14ac:dyDescent="0.35">
      <c r="A356" t="s">
        <v>628</v>
      </c>
      <c r="B356" t="s">
        <v>638</v>
      </c>
      <c r="C356" t="s">
        <v>238</v>
      </c>
      <c r="D356" s="48">
        <v>5000</v>
      </c>
      <c r="E356" s="48">
        <v>0</v>
      </c>
      <c r="F356" s="48">
        <v>5000</v>
      </c>
      <c r="G356" t="s">
        <v>77</v>
      </c>
      <c r="H356" t="str">
        <f t="shared" si="5"/>
        <v>2025-01-21</v>
      </c>
    </row>
    <row r="357" spans="1:8" x14ac:dyDescent="0.35">
      <c r="A357" t="s">
        <v>639</v>
      </c>
      <c r="B357" t="s">
        <v>640</v>
      </c>
      <c r="C357" t="s">
        <v>175</v>
      </c>
      <c r="D357" s="48">
        <v>10000</v>
      </c>
      <c r="E357" s="48">
        <v>0</v>
      </c>
      <c r="F357" s="48">
        <v>10000</v>
      </c>
      <c r="G357" t="s">
        <v>77</v>
      </c>
      <c r="H357" t="str">
        <f t="shared" si="5"/>
        <v>2025-01-21</v>
      </c>
    </row>
    <row r="358" spans="1:8" x14ac:dyDescent="0.35">
      <c r="A358" t="s">
        <v>639</v>
      </c>
      <c r="B358" t="s">
        <v>641</v>
      </c>
      <c r="C358" t="s">
        <v>175</v>
      </c>
      <c r="D358" s="48">
        <v>10000</v>
      </c>
      <c r="E358" s="48">
        <v>0</v>
      </c>
      <c r="F358" s="48">
        <v>10000</v>
      </c>
      <c r="G358" t="s">
        <v>77</v>
      </c>
      <c r="H358" t="str">
        <f t="shared" si="5"/>
        <v>2025-01-21</v>
      </c>
    </row>
    <row r="359" spans="1:8" x14ac:dyDescent="0.35">
      <c r="A359" t="s">
        <v>626</v>
      </c>
      <c r="B359" t="s">
        <v>642</v>
      </c>
      <c r="C359" t="s">
        <v>643</v>
      </c>
      <c r="D359" s="48">
        <v>25000</v>
      </c>
      <c r="E359" s="48">
        <v>0</v>
      </c>
      <c r="F359" s="48">
        <v>25000</v>
      </c>
      <c r="G359" t="s">
        <v>77</v>
      </c>
      <c r="H359" t="str">
        <f t="shared" si="5"/>
        <v>2025-01-21</v>
      </c>
    </row>
    <row r="360" spans="1:8" x14ac:dyDescent="0.35">
      <c r="A360" t="s">
        <v>626</v>
      </c>
      <c r="B360" t="s">
        <v>642</v>
      </c>
      <c r="C360" t="s">
        <v>643</v>
      </c>
      <c r="D360" s="48">
        <v>25000</v>
      </c>
      <c r="E360" s="48">
        <v>0</v>
      </c>
      <c r="F360" s="48">
        <v>25000</v>
      </c>
      <c r="G360" t="s">
        <v>78</v>
      </c>
      <c r="H360" t="str">
        <f t="shared" si="5"/>
        <v>2025-01-21</v>
      </c>
    </row>
    <row r="361" spans="1:8" x14ac:dyDescent="0.35">
      <c r="A361" t="s">
        <v>644</v>
      </c>
      <c r="B361" t="s">
        <v>645</v>
      </c>
      <c r="C361" t="s">
        <v>183</v>
      </c>
      <c r="D361" s="48">
        <v>12000</v>
      </c>
      <c r="E361" s="48">
        <v>0</v>
      </c>
      <c r="F361" s="48">
        <v>12000</v>
      </c>
      <c r="G361" t="s">
        <v>82</v>
      </c>
      <c r="H361" t="str">
        <f t="shared" si="5"/>
        <v>2025-01-21</v>
      </c>
    </row>
    <row r="362" spans="1:8" x14ac:dyDescent="0.35">
      <c r="A362" t="s">
        <v>646</v>
      </c>
      <c r="B362" t="s">
        <v>647</v>
      </c>
      <c r="C362" t="s">
        <v>162</v>
      </c>
      <c r="D362" s="48">
        <v>10000</v>
      </c>
      <c r="E362" s="48">
        <v>0</v>
      </c>
      <c r="F362" s="48">
        <v>10000</v>
      </c>
      <c r="G362" t="s">
        <v>90</v>
      </c>
      <c r="H362" t="str">
        <f t="shared" si="5"/>
        <v>2025-01-21</v>
      </c>
    </row>
    <row r="363" spans="1:8" x14ac:dyDescent="0.35">
      <c r="A363" t="s">
        <v>646</v>
      </c>
      <c r="B363" t="s">
        <v>648</v>
      </c>
      <c r="C363" t="s">
        <v>162</v>
      </c>
      <c r="D363" s="48">
        <v>10000</v>
      </c>
      <c r="E363" s="48">
        <v>0</v>
      </c>
      <c r="F363" s="48">
        <v>10000</v>
      </c>
      <c r="G363" t="s">
        <v>90</v>
      </c>
      <c r="H363" t="str">
        <f t="shared" si="5"/>
        <v>2025-01-21</v>
      </c>
    </row>
    <row r="364" spans="1:8" x14ac:dyDescent="0.35">
      <c r="A364" t="s">
        <v>639</v>
      </c>
      <c r="B364" t="s">
        <v>649</v>
      </c>
      <c r="C364" t="s">
        <v>162</v>
      </c>
      <c r="D364" s="48">
        <v>10000</v>
      </c>
      <c r="E364" s="48">
        <v>0</v>
      </c>
      <c r="F364" s="48">
        <v>10000</v>
      </c>
      <c r="G364" t="s">
        <v>90</v>
      </c>
      <c r="H364" t="str">
        <f t="shared" si="5"/>
        <v>2025-01-21</v>
      </c>
    </row>
    <row r="365" spans="1:8" x14ac:dyDescent="0.35">
      <c r="A365" t="s">
        <v>630</v>
      </c>
      <c r="B365" t="s">
        <v>650</v>
      </c>
      <c r="C365" t="s">
        <v>162</v>
      </c>
      <c r="D365" s="48">
        <v>10000</v>
      </c>
      <c r="E365" s="48">
        <v>0</v>
      </c>
      <c r="F365" s="48">
        <v>10000</v>
      </c>
      <c r="G365" t="s">
        <v>90</v>
      </c>
      <c r="H365" t="str">
        <f t="shared" si="5"/>
        <v>2025-01-21</v>
      </c>
    </row>
    <row r="366" spans="1:8" x14ac:dyDescent="0.35">
      <c r="A366" t="s">
        <v>626</v>
      </c>
      <c r="B366" t="s">
        <v>651</v>
      </c>
      <c r="C366" t="s">
        <v>162</v>
      </c>
      <c r="D366" s="48">
        <v>10000</v>
      </c>
      <c r="E366" s="48">
        <v>0</v>
      </c>
      <c r="F366" s="48">
        <v>10000</v>
      </c>
      <c r="G366" t="s">
        <v>90</v>
      </c>
      <c r="H366" t="str">
        <f t="shared" si="5"/>
        <v>2025-01-21</v>
      </c>
    </row>
    <row r="367" spans="1:8" x14ac:dyDescent="0.35">
      <c r="A367" t="s">
        <v>644</v>
      </c>
      <c r="B367" t="s">
        <v>652</v>
      </c>
      <c r="C367" t="s">
        <v>162</v>
      </c>
      <c r="D367" s="48">
        <v>10000</v>
      </c>
      <c r="E367" s="48">
        <v>0</v>
      </c>
      <c r="F367" s="48">
        <v>10000</v>
      </c>
      <c r="G367" t="s">
        <v>90</v>
      </c>
      <c r="H367" t="str">
        <f t="shared" si="5"/>
        <v>2025-01-21</v>
      </c>
    </row>
    <row r="368" spans="1:8" x14ac:dyDescent="0.35">
      <c r="A368" t="s">
        <v>653</v>
      </c>
      <c r="B368" t="s">
        <v>654</v>
      </c>
      <c r="C368" t="s">
        <v>162</v>
      </c>
      <c r="D368" s="48">
        <v>10000</v>
      </c>
      <c r="E368" s="48">
        <v>0</v>
      </c>
      <c r="F368" s="48">
        <v>10000</v>
      </c>
      <c r="G368" t="s">
        <v>90</v>
      </c>
      <c r="H368" t="str">
        <f t="shared" si="5"/>
        <v>2025-01-21</v>
      </c>
    </row>
    <row r="369" spans="1:8" x14ac:dyDescent="0.35">
      <c r="A369" t="s">
        <v>655</v>
      </c>
      <c r="B369" t="s">
        <v>656</v>
      </c>
      <c r="C369" t="s">
        <v>657</v>
      </c>
      <c r="D369" s="48">
        <v>25000</v>
      </c>
      <c r="E369" s="48">
        <v>0</v>
      </c>
      <c r="F369" s="48">
        <v>25000</v>
      </c>
      <c r="G369" t="s">
        <v>90</v>
      </c>
      <c r="H369" t="str">
        <f t="shared" si="5"/>
        <v>2025-01-21</v>
      </c>
    </row>
    <row r="370" spans="1:8" x14ac:dyDescent="0.35">
      <c r="A370" t="s">
        <v>658</v>
      </c>
      <c r="B370" t="s">
        <v>659</v>
      </c>
      <c r="C370" t="s">
        <v>190</v>
      </c>
      <c r="D370" s="48">
        <v>20000</v>
      </c>
      <c r="E370" s="48">
        <v>0</v>
      </c>
      <c r="F370" s="48">
        <v>20000</v>
      </c>
      <c r="G370" t="s">
        <v>90</v>
      </c>
      <c r="H370" t="str">
        <f t="shared" si="5"/>
        <v>2025-01-21</v>
      </c>
    </row>
    <row r="371" spans="1:8" x14ac:dyDescent="0.35">
      <c r="A371" t="s">
        <v>660</v>
      </c>
      <c r="B371" t="s">
        <v>661</v>
      </c>
      <c r="C371" t="s">
        <v>190</v>
      </c>
      <c r="D371" s="48">
        <v>20000</v>
      </c>
      <c r="E371" s="48">
        <v>0</v>
      </c>
      <c r="F371" s="48">
        <v>20000</v>
      </c>
      <c r="G371" t="s">
        <v>90</v>
      </c>
      <c r="H371" t="str">
        <f t="shared" si="5"/>
        <v>2025-01-21</v>
      </c>
    </row>
    <row r="372" spans="1:8" x14ac:dyDescent="0.35">
      <c r="A372" t="s">
        <v>628</v>
      </c>
      <c r="B372" t="s">
        <v>662</v>
      </c>
      <c r="C372" t="s">
        <v>197</v>
      </c>
      <c r="D372" s="48">
        <v>5000</v>
      </c>
      <c r="E372" s="48">
        <v>0</v>
      </c>
      <c r="F372" s="48">
        <v>5000</v>
      </c>
      <c r="G372" t="s">
        <v>92</v>
      </c>
      <c r="H372" t="str">
        <f t="shared" si="5"/>
        <v>2025-01-21</v>
      </c>
    </row>
    <row r="373" spans="1:8" x14ac:dyDescent="0.35">
      <c r="A373" t="s">
        <v>639</v>
      </c>
      <c r="B373" t="s">
        <v>663</v>
      </c>
      <c r="C373" t="s">
        <v>434</v>
      </c>
      <c r="D373" s="48">
        <v>10000</v>
      </c>
      <c r="E373" s="48">
        <v>0</v>
      </c>
      <c r="F373" s="48">
        <v>10000</v>
      </c>
      <c r="G373" t="s">
        <v>94</v>
      </c>
      <c r="H373" t="str">
        <f t="shared" si="5"/>
        <v>2025-01-21</v>
      </c>
    </row>
    <row r="374" spans="1:8" x14ac:dyDescent="0.35">
      <c r="A374" t="s">
        <v>653</v>
      </c>
      <c r="B374" t="s">
        <v>664</v>
      </c>
      <c r="C374" t="s">
        <v>434</v>
      </c>
      <c r="D374" s="48">
        <v>10000</v>
      </c>
      <c r="E374" s="48">
        <v>0</v>
      </c>
      <c r="F374" s="48">
        <v>10000</v>
      </c>
      <c r="G374" t="s">
        <v>94</v>
      </c>
      <c r="H374" t="str">
        <f t="shared" si="5"/>
        <v>2025-01-21</v>
      </c>
    </row>
    <row r="375" spans="1:8" x14ac:dyDescent="0.35">
      <c r="A375" t="s">
        <v>626</v>
      </c>
      <c r="B375" t="s">
        <v>665</v>
      </c>
      <c r="C375" t="s">
        <v>666</v>
      </c>
      <c r="D375" s="48">
        <v>22000</v>
      </c>
      <c r="E375" s="48">
        <v>0</v>
      </c>
      <c r="F375" s="48">
        <v>22000</v>
      </c>
      <c r="G375" t="s">
        <v>94</v>
      </c>
      <c r="H375" t="str">
        <f t="shared" si="5"/>
        <v>2025-01-21</v>
      </c>
    </row>
    <row r="376" spans="1:8" x14ac:dyDescent="0.35">
      <c r="A376" t="s">
        <v>626</v>
      </c>
      <c r="B376" t="s">
        <v>665</v>
      </c>
      <c r="C376" t="s">
        <v>666</v>
      </c>
      <c r="D376" s="48">
        <v>22000</v>
      </c>
      <c r="E376" s="48">
        <v>0</v>
      </c>
      <c r="F376" s="48">
        <v>22000</v>
      </c>
      <c r="G376" t="s">
        <v>81</v>
      </c>
      <c r="H376" t="str">
        <f t="shared" si="5"/>
        <v>2025-01-21</v>
      </c>
    </row>
    <row r="377" spans="1:8" x14ac:dyDescent="0.35">
      <c r="A377" t="s">
        <v>667</v>
      </c>
      <c r="B377" t="s">
        <v>668</v>
      </c>
      <c r="C377" t="s">
        <v>158</v>
      </c>
      <c r="D377" s="48">
        <v>5000</v>
      </c>
      <c r="E377" s="48">
        <v>0</v>
      </c>
      <c r="F377" s="48">
        <v>5000</v>
      </c>
      <c r="G377" t="s">
        <v>72</v>
      </c>
      <c r="H377" t="str">
        <f t="shared" si="5"/>
        <v>2025-01-22</v>
      </c>
    </row>
    <row r="378" spans="1:8" x14ac:dyDescent="0.35">
      <c r="A378" t="s">
        <v>669</v>
      </c>
      <c r="B378" t="s">
        <v>670</v>
      </c>
      <c r="C378" t="s">
        <v>158</v>
      </c>
      <c r="D378" s="48">
        <v>10000</v>
      </c>
      <c r="E378" s="48">
        <v>0</v>
      </c>
      <c r="F378" s="48">
        <v>10000</v>
      </c>
      <c r="G378" t="s">
        <v>72</v>
      </c>
      <c r="H378" t="str">
        <f t="shared" si="5"/>
        <v>2025-01-22</v>
      </c>
    </row>
    <row r="379" spans="1:8" x14ac:dyDescent="0.35">
      <c r="A379" t="s">
        <v>671</v>
      </c>
      <c r="B379" t="s">
        <v>672</v>
      </c>
      <c r="C379" t="s">
        <v>172</v>
      </c>
      <c r="D379" s="48">
        <v>10000</v>
      </c>
      <c r="E379" s="48">
        <v>0</v>
      </c>
      <c r="F379" s="48">
        <v>10000</v>
      </c>
      <c r="G379" t="s">
        <v>73</v>
      </c>
      <c r="H379" t="str">
        <f t="shared" si="5"/>
        <v>2025-01-22</v>
      </c>
    </row>
    <row r="380" spans="1:8" x14ac:dyDescent="0.35">
      <c r="A380" t="s">
        <v>673</v>
      </c>
      <c r="B380" t="s">
        <v>674</v>
      </c>
      <c r="C380" t="s">
        <v>172</v>
      </c>
      <c r="D380" s="48">
        <v>15000</v>
      </c>
      <c r="E380" s="48">
        <v>0</v>
      </c>
      <c r="F380" s="48">
        <v>15000</v>
      </c>
      <c r="G380" t="s">
        <v>73</v>
      </c>
      <c r="H380" t="str">
        <f t="shared" si="5"/>
        <v>2025-01-22</v>
      </c>
    </row>
    <row r="381" spans="1:8" x14ac:dyDescent="0.35">
      <c r="A381" t="s">
        <v>675</v>
      </c>
      <c r="B381" t="s">
        <v>676</v>
      </c>
      <c r="C381" t="s">
        <v>238</v>
      </c>
      <c r="D381" s="48">
        <v>5000</v>
      </c>
      <c r="E381" s="48">
        <v>0</v>
      </c>
      <c r="F381" s="48">
        <v>5000</v>
      </c>
      <c r="G381" t="s">
        <v>77</v>
      </c>
      <c r="H381" t="str">
        <f t="shared" si="5"/>
        <v>2025-01-22</v>
      </c>
    </row>
    <row r="382" spans="1:8" x14ac:dyDescent="0.35">
      <c r="A382" t="s">
        <v>677</v>
      </c>
      <c r="B382" t="s">
        <v>678</v>
      </c>
      <c r="C382" t="s">
        <v>175</v>
      </c>
      <c r="D382" s="48">
        <v>10000</v>
      </c>
      <c r="E382" s="48">
        <v>0</v>
      </c>
      <c r="F382" s="48">
        <v>10000</v>
      </c>
      <c r="G382" t="s">
        <v>77</v>
      </c>
      <c r="H382" t="str">
        <f t="shared" si="5"/>
        <v>2025-01-22</v>
      </c>
    </row>
    <row r="383" spans="1:8" x14ac:dyDescent="0.35">
      <c r="A383" t="s">
        <v>679</v>
      </c>
      <c r="B383" t="s">
        <v>680</v>
      </c>
      <c r="C383" t="s">
        <v>183</v>
      </c>
      <c r="D383" s="48">
        <v>12000</v>
      </c>
      <c r="E383" s="48">
        <v>0</v>
      </c>
      <c r="F383" s="48">
        <v>12000</v>
      </c>
      <c r="G383" t="s">
        <v>82</v>
      </c>
      <c r="H383" t="str">
        <f t="shared" si="5"/>
        <v>2025-01-22</v>
      </c>
    </row>
    <row r="384" spans="1:8" x14ac:dyDescent="0.35">
      <c r="A384" t="s">
        <v>681</v>
      </c>
      <c r="B384" t="s">
        <v>682</v>
      </c>
      <c r="C384" t="s">
        <v>475</v>
      </c>
      <c r="D384" s="48">
        <v>30000</v>
      </c>
      <c r="E384" s="48">
        <v>0</v>
      </c>
      <c r="F384" s="48">
        <v>30000</v>
      </c>
      <c r="G384" t="s">
        <v>73</v>
      </c>
      <c r="H384" t="str">
        <f t="shared" si="5"/>
        <v>2025-01-22</v>
      </c>
    </row>
    <row r="385" spans="1:8" x14ac:dyDescent="0.35">
      <c r="A385" t="s">
        <v>681</v>
      </c>
      <c r="B385" t="s">
        <v>682</v>
      </c>
      <c r="C385" t="s">
        <v>475</v>
      </c>
      <c r="D385" s="48">
        <v>30000</v>
      </c>
      <c r="E385" s="48">
        <v>0</v>
      </c>
      <c r="F385" s="48">
        <v>30000</v>
      </c>
      <c r="G385" t="s">
        <v>82</v>
      </c>
      <c r="H385" t="str">
        <f t="shared" si="5"/>
        <v>2025-01-22</v>
      </c>
    </row>
    <row r="386" spans="1:8" x14ac:dyDescent="0.35">
      <c r="A386" t="s">
        <v>675</v>
      </c>
      <c r="B386" t="s">
        <v>683</v>
      </c>
      <c r="C386" t="s">
        <v>162</v>
      </c>
      <c r="D386" s="48">
        <v>10000</v>
      </c>
      <c r="E386" s="48">
        <v>0</v>
      </c>
      <c r="F386" s="48">
        <v>10000</v>
      </c>
      <c r="G386" t="s">
        <v>90</v>
      </c>
      <c r="H386" t="str">
        <f t="shared" si="5"/>
        <v>2025-01-22</v>
      </c>
    </row>
    <row r="387" spans="1:8" x14ac:dyDescent="0.35">
      <c r="A387" t="s">
        <v>684</v>
      </c>
      <c r="B387" t="s">
        <v>685</v>
      </c>
      <c r="C387" t="s">
        <v>162</v>
      </c>
      <c r="D387" s="48">
        <v>10000</v>
      </c>
      <c r="E387" s="48">
        <v>0</v>
      </c>
      <c r="F387" s="48">
        <v>10000</v>
      </c>
      <c r="G387" t="s">
        <v>90</v>
      </c>
      <c r="H387" t="str">
        <f t="shared" ref="H387:H450" si="6">LEFT(A387,10)</f>
        <v>2025-01-22</v>
      </c>
    </row>
    <row r="388" spans="1:8" x14ac:dyDescent="0.35">
      <c r="A388" t="s">
        <v>686</v>
      </c>
      <c r="B388" t="s">
        <v>687</v>
      </c>
      <c r="C388" t="s">
        <v>225</v>
      </c>
      <c r="D388" s="48">
        <v>30000</v>
      </c>
      <c r="E388" s="48">
        <v>0</v>
      </c>
      <c r="F388" s="48">
        <v>30000</v>
      </c>
      <c r="G388" t="s">
        <v>90</v>
      </c>
      <c r="H388" t="str">
        <f t="shared" si="6"/>
        <v>2025-01-22</v>
      </c>
    </row>
    <row r="389" spans="1:8" x14ac:dyDescent="0.35">
      <c r="A389" t="s">
        <v>688</v>
      </c>
      <c r="B389" t="s">
        <v>689</v>
      </c>
      <c r="C389" t="s">
        <v>690</v>
      </c>
      <c r="D389" s="48">
        <v>22000</v>
      </c>
      <c r="E389" s="48">
        <v>0</v>
      </c>
      <c r="F389" s="48">
        <v>22000</v>
      </c>
      <c r="G389" t="s">
        <v>89</v>
      </c>
      <c r="H389" t="str">
        <f t="shared" si="6"/>
        <v>2025-01-22</v>
      </c>
    </row>
    <row r="390" spans="1:8" x14ac:dyDescent="0.35">
      <c r="A390" t="s">
        <v>688</v>
      </c>
      <c r="B390" t="s">
        <v>689</v>
      </c>
      <c r="C390" t="s">
        <v>690</v>
      </c>
      <c r="D390" s="48">
        <v>22000</v>
      </c>
      <c r="E390" s="48">
        <v>0</v>
      </c>
      <c r="F390" s="48">
        <v>22000</v>
      </c>
      <c r="G390" t="s">
        <v>92</v>
      </c>
      <c r="H390" t="str">
        <f t="shared" si="6"/>
        <v>2025-01-22</v>
      </c>
    </row>
    <row r="391" spans="1:8" x14ac:dyDescent="0.35">
      <c r="A391" t="s">
        <v>688</v>
      </c>
      <c r="B391" t="s">
        <v>689</v>
      </c>
      <c r="C391" t="s">
        <v>690</v>
      </c>
      <c r="D391" s="48">
        <v>22000</v>
      </c>
      <c r="E391" s="48">
        <v>0</v>
      </c>
      <c r="F391" s="48">
        <v>22000</v>
      </c>
      <c r="G391" t="s">
        <v>92</v>
      </c>
      <c r="H391" t="str">
        <f t="shared" si="6"/>
        <v>2025-01-22</v>
      </c>
    </row>
    <row r="392" spans="1:8" x14ac:dyDescent="0.35">
      <c r="A392" t="s">
        <v>691</v>
      </c>
      <c r="B392" t="s">
        <v>692</v>
      </c>
      <c r="C392" t="s">
        <v>166</v>
      </c>
      <c r="D392" s="48">
        <v>10000</v>
      </c>
      <c r="E392" s="48">
        <v>0</v>
      </c>
      <c r="F392" s="48">
        <v>10000</v>
      </c>
      <c r="G392" t="s">
        <v>72</v>
      </c>
      <c r="H392" t="str">
        <f t="shared" si="6"/>
        <v>2025-01-23</v>
      </c>
    </row>
    <row r="393" spans="1:8" x14ac:dyDescent="0.35">
      <c r="A393" t="s">
        <v>691</v>
      </c>
      <c r="B393" t="s">
        <v>693</v>
      </c>
      <c r="C393" t="s">
        <v>158</v>
      </c>
      <c r="D393" s="48">
        <v>10000</v>
      </c>
      <c r="E393" s="48">
        <v>0</v>
      </c>
      <c r="F393" s="48">
        <v>10000</v>
      </c>
      <c r="G393" t="s">
        <v>72</v>
      </c>
      <c r="H393" t="str">
        <f t="shared" si="6"/>
        <v>2025-01-23</v>
      </c>
    </row>
    <row r="394" spans="1:8" x14ac:dyDescent="0.35">
      <c r="A394" t="s">
        <v>691</v>
      </c>
      <c r="B394" t="s">
        <v>694</v>
      </c>
      <c r="C394" t="s">
        <v>158</v>
      </c>
      <c r="D394" s="48">
        <v>10000</v>
      </c>
      <c r="E394" s="48">
        <v>5000</v>
      </c>
      <c r="F394" s="48">
        <v>5000</v>
      </c>
      <c r="G394" t="s">
        <v>72</v>
      </c>
      <c r="H394" t="str">
        <f t="shared" si="6"/>
        <v>2025-01-23</v>
      </c>
    </row>
    <row r="395" spans="1:8" x14ac:dyDescent="0.35">
      <c r="A395" t="s">
        <v>691</v>
      </c>
      <c r="B395" t="s">
        <v>695</v>
      </c>
      <c r="C395" t="s">
        <v>172</v>
      </c>
      <c r="D395" s="48">
        <v>15000</v>
      </c>
      <c r="E395" s="48">
        <v>0</v>
      </c>
      <c r="F395" s="48">
        <v>15000</v>
      </c>
      <c r="G395" t="s">
        <v>73</v>
      </c>
      <c r="H395" t="str">
        <f t="shared" si="6"/>
        <v>2025-01-23</v>
      </c>
    </row>
    <row r="396" spans="1:8" x14ac:dyDescent="0.35">
      <c r="A396" t="s">
        <v>691</v>
      </c>
      <c r="B396" t="s">
        <v>696</v>
      </c>
      <c r="C396" t="s">
        <v>183</v>
      </c>
      <c r="D396" s="48">
        <v>15000</v>
      </c>
      <c r="E396" s="48">
        <v>0</v>
      </c>
      <c r="F396" s="48">
        <v>15000</v>
      </c>
      <c r="G396" t="s">
        <v>82</v>
      </c>
      <c r="H396" t="str">
        <f t="shared" si="6"/>
        <v>2025-01-23</v>
      </c>
    </row>
    <row r="397" spans="1:8" x14ac:dyDescent="0.35">
      <c r="A397" t="s">
        <v>691</v>
      </c>
      <c r="B397" t="s">
        <v>697</v>
      </c>
      <c r="C397" t="s">
        <v>162</v>
      </c>
      <c r="D397" s="48">
        <v>10000</v>
      </c>
      <c r="E397" s="48">
        <v>0</v>
      </c>
      <c r="F397" s="48">
        <v>10000</v>
      </c>
      <c r="G397" t="s">
        <v>90</v>
      </c>
      <c r="H397" t="str">
        <f t="shared" si="6"/>
        <v>2025-01-23</v>
      </c>
    </row>
    <row r="398" spans="1:8" x14ac:dyDescent="0.35">
      <c r="A398" t="s">
        <v>691</v>
      </c>
      <c r="B398" t="s">
        <v>698</v>
      </c>
      <c r="C398" t="s">
        <v>162</v>
      </c>
      <c r="D398" s="48">
        <v>10000</v>
      </c>
      <c r="E398" s="48">
        <v>0</v>
      </c>
      <c r="F398" s="48">
        <v>10000</v>
      </c>
      <c r="G398" t="s">
        <v>90</v>
      </c>
      <c r="H398" t="str">
        <f t="shared" si="6"/>
        <v>2025-01-23</v>
      </c>
    </row>
    <row r="399" spans="1:8" x14ac:dyDescent="0.35">
      <c r="A399" t="s">
        <v>691</v>
      </c>
      <c r="B399" t="s">
        <v>699</v>
      </c>
      <c r="C399" t="s">
        <v>225</v>
      </c>
      <c r="D399" s="48">
        <v>30000</v>
      </c>
      <c r="E399" s="48">
        <v>0</v>
      </c>
      <c r="F399" s="48">
        <v>30000</v>
      </c>
      <c r="G399" t="s">
        <v>90</v>
      </c>
      <c r="H399" t="str">
        <f t="shared" si="6"/>
        <v>2025-01-23</v>
      </c>
    </row>
    <row r="400" spans="1:8" x14ac:dyDescent="0.35">
      <c r="A400" t="s">
        <v>700</v>
      </c>
      <c r="B400" t="s">
        <v>701</v>
      </c>
      <c r="C400" t="s">
        <v>158</v>
      </c>
      <c r="D400" s="48">
        <v>10000</v>
      </c>
      <c r="E400" s="48">
        <v>0</v>
      </c>
      <c r="F400" s="48">
        <v>10000</v>
      </c>
      <c r="G400" t="s">
        <v>72</v>
      </c>
      <c r="H400" t="str">
        <f t="shared" si="6"/>
        <v>2025-01-24</v>
      </c>
    </row>
    <row r="401" spans="1:8" x14ac:dyDescent="0.35">
      <c r="A401" t="s">
        <v>700</v>
      </c>
      <c r="B401" t="s">
        <v>702</v>
      </c>
      <c r="C401" t="s">
        <v>172</v>
      </c>
      <c r="D401" s="48">
        <v>15000</v>
      </c>
      <c r="E401" s="48">
        <v>0</v>
      </c>
      <c r="F401" s="48">
        <v>15000</v>
      </c>
      <c r="G401" t="s">
        <v>73</v>
      </c>
      <c r="H401" t="str">
        <f t="shared" si="6"/>
        <v>2025-01-24</v>
      </c>
    </row>
    <row r="402" spans="1:8" x14ac:dyDescent="0.35">
      <c r="A402" t="s">
        <v>703</v>
      </c>
      <c r="B402" t="s">
        <v>704</v>
      </c>
      <c r="C402" t="s">
        <v>175</v>
      </c>
      <c r="D402" s="48">
        <v>10000</v>
      </c>
      <c r="E402" s="48">
        <v>0</v>
      </c>
      <c r="F402" s="48">
        <v>10000</v>
      </c>
      <c r="G402" t="s">
        <v>77</v>
      </c>
      <c r="H402" t="str">
        <f t="shared" si="6"/>
        <v>2025-01-24</v>
      </c>
    </row>
    <row r="403" spans="1:8" x14ac:dyDescent="0.35">
      <c r="A403" t="s">
        <v>705</v>
      </c>
      <c r="B403" t="s">
        <v>706</v>
      </c>
      <c r="C403" t="s">
        <v>175</v>
      </c>
      <c r="D403" s="48">
        <v>10000</v>
      </c>
      <c r="E403" s="48">
        <v>2000</v>
      </c>
      <c r="F403" s="48">
        <v>8000</v>
      </c>
      <c r="G403" t="s">
        <v>77</v>
      </c>
      <c r="H403" t="str">
        <f t="shared" si="6"/>
        <v>2025-01-24</v>
      </c>
    </row>
    <row r="404" spans="1:8" x14ac:dyDescent="0.35">
      <c r="A404" t="s">
        <v>705</v>
      </c>
      <c r="B404" t="s">
        <v>707</v>
      </c>
      <c r="C404" t="s">
        <v>175</v>
      </c>
      <c r="D404" s="48">
        <v>10000</v>
      </c>
      <c r="E404" s="48">
        <v>2000</v>
      </c>
      <c r="F404" s="48">
        <v>8000</v>
      </c>
      <c r="G404" t="s">
        <v>77</v>
      </c>
      <c r="H404" t="str">
        <f t="shared" si="6"/>
        <v>2025-01-24</v>
      </c>
    </row>
    <row r="405" spans="1:8" x14ac:dyDescent="0.35">
      <c r="A405" t="s">
        <v>708</v>
      </c>
      <c r="B405" t="s">
        <v>709</v>
      </c>
      <c r="C405" t="s">
        <v>175</v>
      </c>
      <c r="D405" s="48">
        <v>10000</v>
      </c>
      <c r="E405" s="48">
        <v>0</v>
      </c>
      <c r="F405" s="48">
        <v>10000</v>
      </c>
      <c r="G405" t="s">
        <v>77</v>
      </c>
      <c r="H405" t="str">
        <f t="shared" si="6"/>
        <v>2025-01-24</v>
      </c>
    </row>
    <row r="406" spans="1:8" x14ac:dyDescent="0.35">
      <c r="A406" t="s">
        <v>710</v>
      </c>
      <c r="B406" t="s">
        <v>711</v>
      </c>
      <c r="C406" t="s">
        <v>449</v>
      </c>
      <c r="D406" s="48">
        <v>27000</v>
      </c>
      <c r="E406" s="48">
        <v>0</v>
      </c>
      <c r="F406" s="48">
        <v>27000</v>
      </c>
      <c r="G406" t="s">
        <v>81</v>
      </c>
      <c r="H406" t="str">
        <f t="shared" si="6"/>
        <v>2025-01-24</v>
      </c>
    </row>
    <row r="407" spans="1:8" x14ac:dyDescent="0.35">
      <c r="A407" t="s">
        <v>710</v>
      </c>
      <c r="B407" t="s">
        <v>711</v>
      </c>
      <c r="C407" t="s">
        <v>449</v>
      </c>
      <c r="D407" s="48">
        <v>27000</v>
      </c>
      <c r="E407" s="48">
        <v>0</v>
      </c>
      <c r="F407" s="48">
        <v>27000</v>
      </c>
      <c r="G407" t="s">
        <v>81</v>
      </c>
      <c r="H407" t="str">
        <f t="shared" si="6"/>
        <v>2025-01-24</v>
      </c>
    </row>
    <row r="408" spans="1:8" x14ac:dyDescent="0.35">
      <c r="A408" t="s">
        <v>710</v>
      </c>
      <c r="B408" t="s">
        <v>711</v>
      </c>
      <c r="C408" t="s">
        <v>449</v>
      </c>
      <c r="D408" s="48">
        <v>27000</v>
      </c>
      <c r="E408" s="48">
        <v>0</v>
      </c>
      <c r="F408" s="48">
        <v>27000</v>
      </c>
      <c r="G408" t="s">
        <v>82</v>
      </c>
      <c r="H408" t="str">
        <f t="shared" si="6"/>
        <v>2025-01-24</v>
      </c>
    </row>
    <row r="409" spans="1:8" x14ac:dyDescent="0.35">
      <c r="A409" t="s">
        <v>712</v>
      </c>
      <c r="B409" t="s">
        <v>713</v>
      </c>
      <c r="C409" t="s">
        <v>714</v>
      </c>
      <c r="D409" s="48">
        <v>22000</v>
      </c>
      <c r="E409" s="48">
        <v>0</v>
      </c>
      <c r="F409" s="48">
        <v>22000</v>
      </c>
      <c r="G409" t="s">
        <v>81</v>
      </c>
      <c r="H409" t="str">
        <f t="shared" si="6"/>
        <v>2025-01-24</v>
      </c>
    </row>
    <row r="410" spans="1:8" x14ac:dyDescent="0.35">
      <c r="A410" t="s">
        <v>712</v>
      </c>
      <c r="B410" t="s">
        <v>713</v>
      </c>
      <c r="C410" t="s">
        <v>714</v>
      </c>
      <c r="D410" s="48">
        <v>22000</v>
      </c>
      <c r="E410" s="48">
        <v>0</v>
      </c>
      <c r="F410" s="48">
        <v>22000</v>
      </c>
      <c r="G410" t="s">
        <v>94</v>
      </c>
      <c r="H410" t="str">
        <f t="shared" si="6"/>
        <v>2025-01-24</v>
      </c>
    </row>
    <row r="411" spans="1:8" x14ac:dyDescent="0.35">
      <c r="A411" t="s">
        <v>700</v>
      </c>
      <c r="B411" t="s">
        <v>715</v>
      </c>
      <c r="C411" t="s">
        <v>514</v>
      </c>
      <c r="D411" s="48">
        <v>15000</v>
      </c>
      <c r="E411" s="48">
        <v>3000</v>
      </c>
      <c r="F411" s="48">
        <v>12000</v>
      </c>
      <c r="G411" t="s">
        <v>86</v>
      </c>
      <c r="H411" t="str">
        <f t="shared" si="6"/>
        <v>2025-01-24</v>
      </c>
    </row>
    <row r="412" spans="1:8" x14ac:dyDescent="0.35">
      <c r="A412" t="s">
        <v>716</v>
      </c>
      <c r="B412" t="s">
        <v>717</v>
      </c>
      <c r="C412" t="s">
        <v>718</v>
      </c>
      <c r="D412" s="48">
        <v>20000</v>
      </c>
      <c r="E412" s="48">
        <v>0</v>
      </c>
      <c r="F412" s="48">
        <v>20000</v>
      </c>
      <c r="G412" t="s">
        <v>75</v>
      </c>
      <c r="H412" t="str">
        <f t="shared" si="6"/>
        <v>2025-01-24</v>
      </c>
    </row>
    <row r="413" spans="1:8" x14ac:dyDescent="0.35">
      <c r="A413" t="s">
        <v>716</v>
      </c>
      <c r="B413" t="s">
        <v>717</v>
      </c>
      <c r="C413" t="s">
        <v>718</v>
      </c>
      <c r="D413" s="48">
        <v>20000</v>
      </c>
      <c r="E413" s="48">
        <v>0</v>
      </c>
      <c r="F413" s="48">
        <v>20000</v>
      </c>
      <c r="G413" t="s">
        <v>89</v>
      </c>
      <c r="H413" t="str">
        <f t="shared" si="6"/>
        <v>2025-01-24</v>
      </c>
    </row>
    <row r="414" spans="1:8" x14ac:dyDescent="0.35">
      <c r="A414" t="s">
        <v>716</v>
      </c>
      <c r="B414" t="s">
        <v>719</v>
      </c>
      <c r="C414" t="s">
        <v>162</v>
      </c>
      <c r="D414" s="48">
        <v>10000</v>
      </c>
      <c r="E414" s="48">
        <v>0</v>
      </c>
      <c r="F414" s="48">
        <v>10000</v>
      </c>
      <c r="G414" t="s">
        <v>90</v>
      </c>
      <c r="H414" t="str">
        <f t="shared" si="6"/>
        <v>2025-01-24</v>
      </c>
    </row>
    <row r="415" spans="1:8" x14ac:dyDescent="0.35">
      <c r="A415" t="s">
        <v>720</v>
      </c>
      <c r="B415" t="s">
        <v>721</v>
      </c>
      <c r="C415" t="s">
        <v>162</v>
      </c>
      <c r="D415" s="48">
        <v>10000</v>
      </c>
      <c r="E415" s="48">
        <v>0</v>
      </c>
      <c r="F415" s="48">
        <v>10000</v>
      </c>
      <c r="G415" t="s">
        <v>90</v>
      </c>
      <c r="H415" t="str">
        <f t="shared" si="6"/>
        <v>2025-01-24</v>
      </c>
    </row>
    <row r="416" spans="1:8" x14ac:dyDescent="0.35">
      <c r="A416" t="s">
        <v>703</v>
      </c>
      <c r="B416" t="s">
        <v>722</v>
      </c>
      <c r="C416" t="s">
        <v>162</v>
      </c>
      <c r="D416" s="48">
        <v>10000</v>
      </c>
      <c r="E416" s="48">
        <v>0</v>
      </c>
      <c r="F416" s="48">
        <v>10000</v>
      </c>
      <c r="G416" t="s">
        <v>90</v>
      </c>
      <c r="H416" t="str">
        <f t="shared" si="6"/>
        <v>2025-01-24</v>
      </c>
    </row>
    <row r="417" spans="1:8" x14ac:dyDescent="0.35">
      <c r="A417" t="s">
        <v>723</v>
      </c>
      <c r="B417" t="s">
        <v>724</v>
      </c>
      <c r="C417" t="s">
        <v>162</v>
      </c>
      <c r="D417" s="48">
        <v>10000</v>
      </c>
      <c r="E417" s="48">
        <v>0</v>
      </c>
      <c r="F417" s="48">
        <v>10000</v>
      </c>
      <c r="G417" t="s">
        <v>90</v>
      </c>
      <c r="H417" t="str">
        <f t="shared" si="6"/>
        <v>2025-01-24</v>
      </c>
    </row>
    <row r="418" spans="1:8" x14ac:dyDescent="0.35">
      <c r="A418" t="s">
        <v>725</v>
      </c>
      <c r="B418" t="s">
        <v>726</v>
      </c>
      <c r="C418" t="s">
        <v>190</v>
      </c>
      <c r="D418" s="48">
        <v>20000</v>
      </c>
      <c r="E418" s="48">
        <v>0</v>
      </c>
      <c r="F418" s="48">
        <v>20000</v>
      </c>
      <c r="G418" t="s">
        <v>90</v>
      </c>
      <c r="H418" t="str">
        <f t="shared" si="6"/>
        <v>2025-01-24</v>
      </c>
    </row>
    <row r="419" spans="1:8" x14ac:dyDescent="0.35">
      <c r="A419" t="s">
        <v>723</v>
      </c>
      <c r="B419" t="s">
        <v>727</v>
      </c>
      <c r="C419" t="s">
        <v>190</v>
      </c>
      <c r="D419" s="48">
        <v>20000</v>
      </c>
      <c r="E419" s="48">
        <v>0</v>
      </c>
      <c r="F419" s="48">
        <v>20000</v>
      </c>
      <c r="G419" t="s">
        <v>90</v>
      </c>
      <c r="H419" t="str">
        <f t="shared" si="6"/>
        <v>2025-01-24</v>
      </c>
    </row>
    <row r="420" spans="1:8" x14ac:dyDescent="0.35">
      <c r="A420" t="s">
        <v>728</v>
      </c>
      <c r="B420" t="s">
        <v>729</v>
      </c>
      <c r="C420" t="s">
        <v>190</v>
      </c>
      <c r="D420" s="48">
        <v>20000</v>
      </c>
      <c r="E420" s="48">
        <v>0</v>
      </c>
      <c r="F420" s="48">
        <v>20000</v>
      </c>
      <c r="G420" t="s">
        <v>90</v>
      </c>
      <c r="H420" t="str">
        <f t="shared" si="6"/>
        <v>2025-01-24</v>
      </c>
    </row>
    <row r="421" spans="1:8" x14ac:dyDescent="0.35">
      <c r="A421" t="s">
        <v>730</v>
      </c>
      <c r="B421" t="s">
        <v>731</v>
      </c>
      <c r="C421" t="s">
        <v>434</v>
      </c>
      <c r="D421" s="48">
        <v>10000</v>
      </c>
      <c r="E421" s="48">
        <v>0</v>
      </c>
      <c r="F421" s="48">
        <v>10000</v>
      </c>
      <c r="G421" t="s">
        <v>94</v>
      </c>
      <c r="H421" t="str">
        <f t="shared" si="6"/>
        <v>2025-01-24</v>
      </c>
    </row>
    <row r="422" spans="1:8" x14ac:dyDescent="0.35">
      <c r="A422" t="s">
        <v>730</v>
      </c>
      <c r="B422" t="s">
        <v>732</v>
      </c>
      <c r="C422" t="s">
        <v>434</v>
      </c>
      <c r="D422" s="48">
        <v>10000</v>
      </c>
      <c r="E422" s="48">
        <v>0</v>
      </c>
      <c r="F422" s="48">
        <v>10000</v>
      </c>
      <c r="G422" t="s">
        <v>94</v>
      </c>
      <c r="H422" t="str">
        <f t="shared" si="6"/>
        <v>2025-01-24</v>
      </c>
    </row>
    <row r="423" spans="1:8" x14ac:dyDescent="0.35">
      <c r="A423" t="s">
        <v>730</v>
      </c>
      <c r="B423" t="s">
        <v>733</v>
      </c>
      <c r="C423" t="s">
        <v>434</v>
      </c>
      <c r="D423" s="48">
        <v>10000</v>
      </c>
      <c r="E423" s="48">
        <v>0</v>
      </c>
      <c r="F423" s="48">
        <v>10000</v>
      </c>
      <c r="G423" t="s">
        <v>94</v>
      </c>
      <c r="H423" t="str">
        <f t="shared" si="6"/>
        <v>2025-01-24</v>
      </c>
    </row>
    <row r="424" spans="1:8" x14ac:dyDescent="0.35">
      <c r="A424" t="s">
        <v>700</v>
      </c>
      <c r="B424" t="s">
        <v>734</v>
      </c>
      <c r="C424" t="s">
        <v>434</v>
      </c>
      <c r="D424" s="48">
        <v>10000</v>
      </c>
      <c r="E424" s="48">
        <v>0</v>
      </c>
      <c r="F424" s="48">
        <v>10000</v>
      </c>
      <c r="G424" t="s">
        <v>94</v>
      </c>
      <c r="H424" t="str">
        <f t="shared" si="6"/>
        <v>2025-01-24</v>
      </c>
    </row>
    <row r="425" spans="1:8" x14ac:dyDescent="0.35">
      <c r="A425" t="s">
        <v>735</v>
      </c>
      <c r="B425" t="s">
        <v>736</v>
      </c>
      <c r="C425" t="s">
        <v>737</v>
      </c>
      <c r="D425" s="48">
        <v>30000</v>
      </c>
      <c r="E425" s="48">
        <v>0</v>
      </c>
      <c r="F425" s="48">
        <v>30000</v>
      </c>
      <c r="G425" t="s">
        <v>94</v>
      </c>
      <c r="H425" t="str">
        <f t="shared" si="6"/>
        <v>2025-01-24</v>
      </c>
    </row>
    <row r="426" spans="1:8" x14ac:dyDescent="0.35">
      <c r="A426" t="s">
        <v>735</v>
      </c>
      <c r="B426" t="s">
        <v>736</v>
      </c>
      <c r="C426" t="s">
        <v>737</v>
      </c>
      <c r="D426" s="48">
        <v>30000</v>
      </c>
      <c r="E426" s="48">
        <v>0</v>
      </c>
      <c r="F426" s="48">
        <v>30000</v>
      </c>
      <c r="G426" t="s">
        <v>94</v>
      </c>
      <c r="H426" t="str">
        <f t="shared" si="6"/>
        <v>2025-01-24</v>
      </c>
    </row>
    <row r="427" spans="1:8" x14ac:dyDescent="0.35">
      <c r="A427" t="s">
        <v>735</v>
      </c>
      <c r="B427" t="s">
        <v>736</v>
      </c>
      <c r="C427" t="s">
        <v>737</v>
      </c>
      <c r="D427" s="48">
        <v>30000</v>
      </c>
      <c r="E427" s="48">
        <v>0</v>
      </c>
      <c r="F427" s="48">
        <v>30000</v>
      </c>
      <c r="G427" t="s">
        <v>94</v>
      </c>
      <c r="H427" t="str">
        <f t="shared" si="6"/>
        <v>2025-01-24</v>
      </c>
    </row>
    <row r="428" spans="1:8" x14ac:dyDescent="0.35">
      <c r="A428" t="s">
        <v>738</v>
      </c>
      <c r="B428" t="s">
        <v>739</v>
      </c>
      <c r="C428" t="s">
        <v>166</v>
      </c>
      <c r="D428" s="48">
        <v>15000</v>
      </c>
      <c r="E428" s="48">
        <v>0</v>
      </c>
      <c r="F428" s="48">
        <v>15000</v>
      </c>
      <c r="G428" t="s">
        <v>72</v>
      </c>
      <c r="H428" t="str">
        <f t="shared" si="6"/>
        <v>2025-01-25</v>
      </c>
    </row>
    <row r="429" spans="1:8" x14ac:dyDescent="0.35">
      <c r="A429" t="s">
        <v>740</v>
      </c>
      <c r="B429" t="s">
        <v>741</v>
      </c>
      <c r="C429" t="s">
        <v>166</v>
      </c>
      <c r="D429" s="48">
        <v>12000</v>
      </c>
      <c r="E429" s="48">
        <v>0</v>
      </c>
      <c r="F429" s="48">
        <v>12000</v>
      </c>
      <c r="G429" t="s">
        <v>72</v>
      </c>
      <c r="H429" t="str">
        <f t="shared" si="6"/>
        <v>2025-01-25</v>
      </c>
    </row>
    <row r="430" spans="1:8" x14ac:dyDescent="0.35">
      <c r="A430" t="s">
        <v>742</v>
      </c>
      <c r="B430" t="s">
        <v>743</v>
      </c>
      <c r="C430" t="s">
        <v>175</v>
      </c>
      <c r="D430" s="48">
        <v>10000</v>
      </c>
      <c r="E430" s="48">
        <v>0</v>
      </c>
      <c r="F430" s="48">
        <v>10000</v>
      </c>
      <c r="G430" t="s">
        <v>77</v>
      </c>
      <c r="H430" t="str">
        <f t="shared" si="6"/>
        <v>2025-01-25</v>
      </c>
    </row>
    <row r="431" spans="1:8" x14ac:dyDescent="0.35">
      <c r="A431" t="s">
        <v>744</v>
      </c>
      <c r="B431" t="s">
        <v>745</v>
      </c>
      <c r="C431" t="s">
        <v>175</v>
      </c>
      <c r="D431" s="48">
        <v>8000</v>
      </c>
      <c r="E431" s="48">
        <v>0</v>
      </c>
      <c r="F431" s="48">
        <v>8000</v>
      </c>
      <c r="G431" t="s">
        <v>77</v>
      </c>
      <c r="H431" t="str">
        <f t="shared" si="6"/>
        <v>2025-01-25</v>
      </c>
    </row>
    <row r="432" spans="1:8" x14ac:dyDescent="0.35">
      <c r="A432" t="s">
        <v>746</v>
      </c>
      <c r="B432" t="s">
        <v>747</v>
      </c>
      <c r="C432" t="s">
        <v>175</v>
      </c>
      <c r="D432" s="48">
        <v>10000</v>
      </c>
      <c r="E432" s="48">
        <v>0</v>
      </c>
      <c r="F432" s="48">
        <v>10000</v>
      </c>
      <c r="G432" t="s">
        <v>77</v>
      </c>
      <c r="H432" t="str">
        <f t="shared" si="6"/>
        <v>2025-01-25</v>
      </c>
    </row>
    <row r="433" spans="1:8" x14ac:dyDescent="0.35">
      <c r="A433" t="s">
        <v>738</v>
      </c>
      <c r="B433" t="s">
        <v>748</v>
      </c>
      <c r="C433" t="s">
        <v>160</v>
      </c>
      <c r="D433" s="48">
        <v>12000</v>
      </c>
      <c r="E433" s="48">
        <v>0</v>
      </c>
      <c r="F433" s="48">
        <v>12000</v>
      </c>
      <c r="G433" t="s">
        <v>81</v>
      </c>
      <c r="H433" t="str">
        <f t="shared" si="6"/>
        <v>2025-01-25</v>
      </c>
    </row>
    <row r="434" spans="1:8" x14ac:dyDescent="0.35">
      <c r="A434" t="s">
        <v>749</v>
      </c>
      <c r="B434" t="s">
        <v>750</v>
      </c>
      <c r="C434" t="s">
        <v>160</v>
      </c>
      <c r="D434" s="48">
        <v>12000</v>
      </c>
      <c r="E434" s="48">
        <v>0</v>
      </c>
      <c r="F434" s="48">
        <v>12000</v>
      </c>
      <c r="G434" t="s">
        <v>81</v>
      </c>
      <c r="H434" t="str">
        <f t="shared" si="6"/>
        <v>2025-01-25</v>
      </c>
    </row>
    <row r="435" spans="1:8" x14ac:dyDescent="0.35">
      <c r="A435" t="s">
        <v>751</v>
      </c>
      <c r="B435" t="s">
        <v>752</v>
      </c>
      <c r="C435" t="s">
        <v>160</v>
      </c>
      <c r="D435" s="48">
        <v>12000</v>
      </c>
      <c r="E435" s="48">
        <v>0</v>
      </c>
      <c r="F435" s="48">
        <v>12000</v>
      </c>
      <c r="G435" t="s">
        <v>81</v>
      </c>
      <c r="H435" t="str">
        <f t="shared" si="6"/>
        <v>2025-01-25</v>
      </c>
    </row>
    <row r="436" spans="1:8" x14ac:dyDescent="0.35">
      <c r="A436" t="s">
        <v>753</v>
      </c>
      <c r="B436" t="s">
        <v>754</v>
      </c>
      <c r="C436" t="s">
        <v>183</v>
      </c>
      <c r="D436" s="48">
        <v>15000</v>
      </c>
      <c r="E436" s="48">
        <v>0</v>
      </c>
      <c r="F436" s="48">
        <v>15000</v>
      </c>
      <c r="G436" t="s">
        <v>82</v>
      </c>
      <c r="H436" t="str">
        <f t="shared" si="6"/>
        <v>2025-01-25</v>
      </c>
    </row>
    <row r="437" spans="1:8" x14ac:dyDescent="0.35">
      <c r="A437" t="s">
        <v>755</v>
      </c>
      <c r="B437" t="s">
        <v>756</v>
      </c>
      <c r="C437" t="s">
        <v>514</v>
      </c>
      <c r="D437" s="48">
        <v>15000</v>
      </c>
      <c r="E437" s="48">
        <v>0</v>
      </c>
      <c r="F437" s="48">
        <v>15000</v>
      </c>
      <c r="G437" t="s">
        <v>86</v>
      </c>
      <c r="H437" t="str">
        <f t="shared" si="6"/>
        <v>2025-01-25</v>
      </c>
    </row>
    <row r="438" spans="1:8" x14ac:dyDescent="0.35">
      <c r="A438" t="s">
        <v>757</v>
      </c>
      <c r="B438" t="s">
        <v>758</v>
      </c>
      <c r="C438" t="s">
        <v>363</v>
      </c>
      <c r="D438" s="48">
        <v>30000</v>
      </c>
      <c r="E438" s="48">
        <v>0</v>
      </c>
      <c r="F438" s="48">
        <v>30000</v>
      </c>
      <c r="G438" t="s">
        <v>87</v>
      </c>
      <c r="H438" t="str">
        <f t="shared" si="6"/>
        <v>2025-01-25</v>
      </c>
    </row>
    <row r="439" spans="1:8" x14ac:dyDescent="0.35">
      <c r="A439" t="s">
        <v>757</v>
      </c>
      <c r="B439" t="s">
        <v>758</v>
      </c>
      <c r="C439" t="s">
        <v>363</v>
      </c>
      <c r="D439" s="48">
        <v>30000</v>
      </c>
      <c r="E439" s="48">
        <v>0</v>
      </c>
      <c r="F439" s="48">
        <v>30000</v>
      </c>
      <c r="G439" t="s">
        <v>87</v>
      </c>
      <c r="H439" t="str">
        <f t="shared" si="6"/>
        <v>2025-01-25</v>
      </c>
    </row>
    <row r="440" spans="1:8" x14ac:dyDescent="0.35">
      <c r="A440" t="s">
        <v>759</v>
      </c>
      <c r="B440" t="s">
        <v>760</v>
      </c>
      <c r="C440" t="s">
        <v>574</v>
      </c>
      <c r="D440" s="48">
        <v>12000</v>
      </c>
      <c r="E440" s="48">
        <v>0</v>
      </c>
      <c r="F440" s="48">
        <v>12000</v>
      </c>
      <c r="G440" t="s">
        <v>88</v>
      </c>
      <c r="H440" t="str">
        <f t="shared" si="6"/>
        <v>2025-01-25</v>
      </c>
    </row>
    <row r="441" spans="1:8" x14ac:dyDescent="0.35">
      <c r="A441" t="s">
        <v>761</v>
      </c>
      <c r="B441" t="s">
        <v>762</v>
      </c>
      <c r="C441" t="s">
        <v>162</v>
      </c>
      <c r="D441" s="48">
        <v>10000</v>
      </c>
      <c r="E441" s="48">
        <v>0</v>
      </c>
      <c r="F441" s="48">
        <v>10000</v>
      </c>
      <c r="G441" t="s">
        <v>90</v>
      </c>
      <c r="H441" t="str">
        <f t="shared" si="6"/>
        <v>2025-01-25</v>
      </c>
    </row>
    <row r="442" spans="1:8" x14ac:dyDescent="0.35">
      <c r="A442" t="s">
        <v>763</v>
      </c>
      <c r="B442" t="s">
        <v>764</v>
      </c>
      <c r="C442" t="s">
        <v>488</v>
      </c>
      <c r="D442" s="48">
        <v>15000</v>
      </c>
      <c r="E442" s="48">
        <v>0</v>
      </c>
      <c r="F442" s="48">
        <v>15000</v>
      </c>
      <c r="G442" t="s">
        <v>90</v>
      </c>
      <c r="H442" t="str">
        <f t="shared" si="6"/>
        <v>2025-01-25</v>
      </c>
    </row>
    <row r="443" spans="1:8" x14ac:dyDescent="0.35">
      <c r="A443" t="s">
        <v>765</v>
      </c>
      <c r="B443" t="s">
        <v>766</v>
      </c>
      <c r="C443" t="s">
        <v>190</v>
      </c>
      <c r="D443" s="48">
        <v>20000</v>
      </c>
      <c r="E443" s="48">
        <v>0</v>
      </c>
      <c r="F443" s="48">
        <v>20000</v>
      </c>
      <c r="G443" t="s">
        <v>90</v>
      </c>
      <c r="H443" t="str">
        <f t="shared" si="6"/>
        <v>2025-01-25</v>
      </c>
    </row>
    <row r="444" spans="1:8" x14ac:dyDescent="0.35">
      <c r="A444" t="s">
        <v>765</v>
      </c>
      <c r="B444" t="s">
        <v>766</v>
      </c>
      <c r="C444" t="s">
        <v>190</v>
      </c>
      <c r="D444" s="48">
        <v>20000</v>
      </c>
      <c r="E444" s="48">
        <v>0</v>
      </c>
      <c r="F444" s="48">
        <v>20000</v>
      </c>
      <c r="G444" t="s">
        <v>90</v>
      </c>
      <c r="H444" t="str">
        <f t="shared" si="6"/>
        <v>2025-01-25</v>
      </c>
    </row>
    <row r="445" spans="1:8" x14ac:dyDescent="0.35">
      <c r="A445" t="s">
        <v>767</v>
      </c>
      <c r="B445" t="s">
        <v>768</v>
      </c>
      <c r="C445" t="s">
        <v>769</v>
      </c>
      <c r="D445" s="48">
        <v>30000</v>
      </c>
      <c r="E445" s="48">
        <v>0</v>
      </c>
      <c r="F445" s="48">
        <v>30000</v>
      </c>
      <c r="G445" t="s">
        <v>94</v>
      </c>
      <c r="H445" t="str">
        <f t="shared" si="6"/>
        <v>2025-01-25</v>
      </c>
    </row>
    <row r="446" spans="1:8" x14ac:dyDescent="0.35">
      <c r="A446" t="s">
        <v>767</v>
      </c>
      <c r="B446" t="s">
        <v>768</v>
      </c>
      <c r="C446" t="s">
        <v>769</v>
      </c>
      <c r="D446" s="48">
        <v>30000</v>
      </c>
      <c r="E446" s="48">
        <v>0</v>
      </c>
      <c r="F446" s="48">
        <v>30000</v>
      </c>
      <c r="G446" t="s">
        <v>90</v>
      </c>
      <c r="H446" t="str">
        <f t="shared" si="6"/>
        <v>2025-01-25</v>
      </c>
    </row>
    <row r="447" spans="1:8" x14ac:dyDescent="0.35">
      <c r="A447" t="s">
        <v>767</v>
      </c>
      <c r="B447" t="s">
        <v>768</v>
      </c>
      <c r="C447" t="s">
        <v>769</v>
      </c>
      <c r="D447" s="48">
        <v>30000</v>
      </c>
      <c r="E447" s="48">
        <v>0</v>
      </c>
      <c r="F447" s="48">
        <v>30000</v>
      </c>
      <c r="G447" t="s">
        <v>90</v>
      </c>
      <c r="H447" t="str">
        <f t="shared" si="6"/>
        <v>2025-01-25</v>
      </c>
    </row>
    <row r="448" spans="1:8" x14ac:dyDescent="0.35">
      <c r="A448" t="s">
        <v>770</v>
      </c>
      <c r="B448" t="s">
        <v>771</v>
      </c>
      <c r="C448" t="s">
        <v>492</v>
      </c>
      <c r="D448" s="48">
        <v>40000</v>
      </c>
      <c r="E448" s="48">
        <v>0</v>
      </c>
      <c r="F448" s="48">
        <v>40000</v>
      </c>
      <c r="G448" t="s">
        <v>90</v>
      </c>
      <c r="H448" t="str">
        <f t="shared" si="6"/>
        <v>2025-01-25</v>
      </c>
    </row>
    <row r="449" spans="1:8" x14ac:dyDescent="0.35">
      <c r="A449" t="s">
        <v>770</v>
      </c>
      <c r="B449" t="s">
        <v>771</v>
      </c>
      <c r="C449" t="s">
        <v>492</v>
      </c>
      <c r="D449" s="48">
        <v>40000</v>
      </c>
      <c r="E449" s="48">
        <v>0</v>
      </c>
      <c r="F449" s="48">
        <v>40000</v>
      </c>
      <c r="G449" t="s">
        <v>90</v>
      </c>
      <c r="H449" t="str">
        <f t="shared" si="6"/>
        <v>2025-01-25</v>
      </c>
    </row>
    <row r="450" spans="1:8" x14ac:dyDescent="0.35">
      <c r="A450" t="s">
        <v>770</v>
      </c>
      <c r="B450" t="s">
        <v>771</v>
      </c>
      <c r="C450" t="s">
        <v>492</v>
      </c>
      <c r="D450" s="48">
        <v>40000</v>
      </c>
      <c r="E450" s="48">
        <v>0</v>
      </c>
      <c r="F450" s="48">
        <v>40000</v>
      </c>
      <c r="G450" t="s">
        <v>90</v>
      </c>
      <c r="H450" t="str">
        <f t="shared" si="6"/>
        <v>2025-01-25</v>
      </c>
    </row>
    <row r="451" spans="1:8" x14ac:dyDescent="0.35">
      <c r="A451" t="s">
        <v>770</v>
      </c>
      <c r="B451" t="s">
        <v>771</v>
      </c>
      <c r="C451" t="s">
        <v>492</v>
      </c>
      <c r="D451" s="48">
        <v>40000</v>
      </c>
      <c r="E451" s="48">
        <v>0</v>
      </c>
      <c r="F451" s="48">
        <v>40000</v>
      </c>
      <c r="G451" t="s">
        <v>90</v>
      </c>
      <c r="H451" t="str">
        <f t="shared" ref="H451:H514" si="7">LEFT(A451,10)</f>
        <v>2025-01-25</v>
      </c>
    </row>
    <row r="452" spans="1:8" x14ac:dyDescent="0.35">
      <c r="A452" t="s">
        <v>772</v>
      </c>
      <c r="B452" t="s">
        <v>773</v>
      </c>
      <c r="C452" t="s">
        <v>492</v>
      </c>
      <c r="D452" s="48">
        <v>40000</v>
      </c>
      <c r="E452" s="48">
        <v>0</v>
      </c>
      <c r="F452" s="48">
        <v>40000</v>
      </c>
      <c r="G452" t="s">
        <v>90</v>
      </c>
      <c r="H452" t="str">
        <f t="shared" si="7"/>
        <v>2025-01-25</v>
      </c>
    </row>
    <row r="453" spans="1:8" x14ac:dyDescent="0.35">
      <c r="A453" t="s">
        <v>772</v>
      </c>
      <c r="B453" t="s">
        <v>773</v>
      </c>
      <c r="C453" t="s">
        <v>492</v>
      </c>
      <c r="D453" s="48">
        <v>40000</v>
      </c>
      <c r="E453" s="48">
        <v>0</v>
      </c>
      <c r="F453" s="48">
        <v>40000</v>
      </c>
      <c r="G453" t="s">
        <v>90</v>
      </c>
      <c r="H453" t="str">
        <f t="shared" si="7"/>
        <v>2025-01-25</v>
      </c>
    </row>
    <row r="454" spans="1:8" x14ac:dyDescent="0.35">
      <c r="A454" t="s">
        <v>772</v>
      </c>
      <c r="B454" t="s">
        <v>773</v>
      </c>
      <c r="C454" t="s">
        <v>492</v>
      </c>
      <c r="D454" s="48">
        <v>40000</v>
      </c>
      <c r="E454" s="48">
        <v>0</v>
      </c>
      <c r="F454" s="48">
        <v>40000</v>
      </c>
      <c r="G454" t="s">
        <v>90</v>
      </c>
      <c r="H454" t="str">
        <f t="shared" si="7"/>
        <v>2025-01-25</v>
      </c>
    </row>
    <row r="455" spans="1:8" x14ac:dyDescent="0.35">
      <c r="A455" t="s">
        <v>772</v>
      </c>
      <c r="B455" t="s">
        <v>773</v>
      </c>
      <c r="C455" t="s">
        <v>492</v>
      </c>
      <c r="D455" s="48">
        <v>40000</v>
      </c>
      <c r="E455" s="48">
        <v>0</v>
      </c>
      <c r="F455" s="48">
        <v>40000</v>
      </c>
      <c r="G455" t="s">
        <v>90</v>
      </c>
      <c r="H455" t="str">
        <f t="shared" si="7"/>
        <v>2025-01-25</v>
      </c>
    </row>
    <row r="456" spans="1:8" x14ac:dyDescent="0.35">
      <c r="A456" t="s">
        <v>755</v>
      </c>
      <c r="B456" t="s">
        <v>774</v>
      </c>
      <c r="C456" t="s">
        <v>775</v>
      </c>
      <c r="D456" s="48">
        <v>20000</v>
      </c>
      <c r="E456" s="48">
        <v>0</v>
      </c>
      <c r="F456" s="48">
        <v>20000</v>
      </c>
      <c r="G456" t="s">
        <v>92</v>
      </c>
      <c r="H456" t="str">
        <f t="shared" si="7"/>
        <v>2025-01-25</v>
      </c>
    </row>
    <row r="457" spans="1:8" x14ac:dyDescent="0.35">
      <c r="A457" t="s">
        <v>755</v>
      </c>
      <c r="B457" t="s">
        <v>774</v>
      </c>
      <c r="C457" t="s">
        <v>775</v>
      </c>
      <c r="D457" s="48">
        <v>20000</v>
      </c>
      <c r="E457" s="48">
        <v>0</v>
      </c>
      <c r="F457" s="48">
        <v>20000</v>
      </c>
      <c r="G457" t="s">
        <v>92</v>
      </c>
      <c r="H457" t="str">
        <f t="shared" si="7"/>
        <v>2025-01-25</v>
      </c>
    </row>
    <row r="458" spans="1:8" x14ac:dyDescent="0.35">
      <c r="A458" t="s">
        <v>755</v>
      </c>
      <c r="B458" t="s">
        <v>774</v>
      </c>
      <c r="C458" t="s">
        <v>775</v>
      </c>
      <c r="D458" s="48">
        <v>20000</v>
      </c>
      <c r="E458" s="48">
        <v>0</v>
      </c>
      <c r="F458" s="48">
        <v>20000</v>
      </c>
      <c r="G458" t="s">
        <v>90</v>
      </c>
      <c r="H458" t="str">
        <f t="shared" si="7"/>
        <v>2025-01-25</v>
      </c>
    </row>
    <row r="459" spans="1:8" x14ac:dyDescent="0.35">
      <c r="A459" t="s">
        <v>776</v>
      </c>
      <c r="B459" t="s">
        <v>777</v>
      </c>
      <c r="C459" t="s">
        <v>313</v>
      </c>
      <c r="D459" s="48">
        <v>20000</v>
      </c>
      <c r="E459" s="48">
        <v>0</v>
      </c>
      <c r="F459" s="48">
        <v>20000</v>
      </c>
      <c r="G459" t="s">
        <v>94</v>
      </c>
      <c r="H459" t="str">
        <f t="shared" si="7"/>
        <v>2025-01-25</v>
      </c>
    </row>
    <row r="460" spans="1:8" x14ac:dyDescent="0.35">
      <c r="A460" t="s">
        <v>776</v>
      </c>
      <c r="B460" t="s">
        <v>777</v>
      </c>
      <c r="C460" t="s">
        <v>313</v>
      </c>
      <c r="D460" s="48">
        <v>20000</v>
      </c>
      <c r="E460" s="48">
        <v>0</v>
      </c>
      <c r="F460" s="48">
        <v>20000</v>
      </c>
      <c r="G460" t="s">
        <v>77</v>
      </c>
      <c r="H460" t="str">
        <f t="shared" si="7"/>
        <v>2025-01-25</v>
      </c>
    </row>
    <row r="461" spans="1:8" x14ac:dyDescent="0.35">
      <c r="A461" t="s">
        <v>778</v>
      </c>
      <c r="B461" t="s">
        <v>779</v>
      </c>
      <c r="C461" t="s">
        <v>780</v>
      </c>
      <c r="D461" s="48">
        <v>27000</v>
      </c>
      <c r="E461" s="48">
        <v>0</v>
      </c>
      <c r="F461" s="48">
        <v>27000</v>
      </c>
      <c r="G461" t="s">
        <v>72</v>
      </c>
      <c r="H461" t="str">
        <f t="shared" si="7"/>
        <v>2025-01-26</v>
      </c>
    </row>
    <row r="462" spans="1:8" x14ac:dyDescent="0.35">
      <c r="A462" t="s">
        <v>778</v>
      </c>
      <c r="B462" t="s">
        <v>781</v>
      </c>
      <c r="C462" t="s">
        <v>238</v>
      </c>
      <c r="D462" s="48">
        <v>5000</v>
      </c>
      <c r="E462" s="48">
        <v>0</v>
      </c>
      <c r="F462" s="48">
        <v>5000</v>
      </c>
      <c r="G462" t="s">
        <v>77</v>
      </c>
      <c r="H462" t="str">
        <f t="shared" si="7"/>
        <v>2025-01-26</v>
      </c>
    </row>
    <row r="463" spans="1:8" x14ac:dyDescent="0.35">
      <c r="A463" t="s">
        <v>778</v>
      </c>
      <c r="B463" t="s">
        <v>782</v>
      </c>
      <c r="C463" t="s">
        <v>183</v>
      </c>
      <c r="D463" s="48">
        <v>15000</v>
      </c>
      <c r="E463" s="48">
        <v>0</v>
      </c>
      <c r="F463" s="48">
        <v>15000</v>
      </c>
      <c r="G463" t="s">
        <v>82</v>
      </c>
      <c r="H463" t="str">
        <f t="shared" si="7"/>
        <v>2025-01-26</v>
      </c>
    </row>
    <row r="464" spans="1:8" x14ac:dyDescent="0.35">
      <c r="A464" t="s">
        <v>778</v>
      </c>
      <c r="B464" t="s">
        <v>783</v>
      </c>
      <c r="C464" t="s">
        <v>183</v>
      </c>
      <c r="D464" s="48">
        <v>15000</v>
      </c>
      <c r="E464" s="48">
        <v>0</v>
      </c>
      <c r="F464" s="48">
        <v>15000</v>
      </c>
      <c r="G464" t="s">
        <v>82</v>
      </c>
      <c r="H464" t="str">
        <f t="shared" si="7"/>
        <v>2025-01-26</v>
      </c>
    </row>
    <row r="465" spans="1:8" x14ac:dyDescent="0.35">
      <c r="A465" t="s">
        <v>778</v>
      </c>
      <c r="B465" t="s">
        <v>784</v>
      </c>
      <c r="C465" t="s">
        <v>183</v>
      </c>
      <c r="D465" s="48">
        <v>15000</v>
      </c>
      <c r="E465" s="48">
        <v>0</v>
      </c>
      <c r="F465" s="48">
        <v>15000</v>
      </c>
      <c r="G465" t="s">
        <v>82</v>
      </c>
      <c r="H465" t="str">
        <f t="shared" si="7"/>
        <v>2025-01-26</v>
      </c>
    </row>
    <row r="466" spans="1:8" x14ac:dyDescent="0.35">
      <c r="A466" t="s">
        <v>778</v>
      </c>
      <c r="B466" t="s">
        <v>785</v>
      </c>
      <c r="C466" t="s">
        <v>786</v>
      </c>
      <c r="D466" s="48">
        <v>60000</v>
      </c>
      <c r="E466" s="48">
        <v>0</v>
      </c>
      <c r="F466" s="48">
        <v>60000</v>
      </c>
      <c r="G466" t="s">
        <v>72</v>
      </c>
      <c r="H466" t="str">
        <f t="shared" si="7"/>
        <v>2025-01-26</v>
      </c>
    </row>
    <row r="467" spans="1:8" x14ac:dyDescent="0.35">
      <c r="A467" t="s">
        <v>778</v>
      </c>
      <c r="B467" t="s">
        <v>785</v>
      </c>
      <c r="C467" t="s">
        <v>786</v>
      </c>
      <c r="D467" s="48">
        <v>60000</v>
      </c>
      <c r="E467" s="48">
        <v>0</v>
      </c>
      <c r="F467" s="48">
        <v>60000</v>
      </c>
      <c r="G467" t="s">
        <v>82</v>
      </c>
      <c r="H467" t="str">
        <f t="shared" si="7"/>
        <v>2025-01-26</v>
      </c>
    </row>
    <row r="468" spans="1:8" x14ac:dyDescent="0.35">
      <c r="A468" t="s">
        <v>778</v>
      </c>
      <c r="B468" t="s">
        <v>787</v>
      </c>
      <c r="C468" t="s">
        <v>162</v>
      </c>
      <c r="D468" s="48">
        <v>10000</v>
      </c>
      <c r="E468" s="48">
        <v>0</v>
      </c>
      <c r="F468" s="48">
        <v>10000</v>
      </c>
      <c r="G468" t="s">
        <v>90</v>
      </c>
      <c r="H468" t="str">
        <f t="shared" si="7"/>
        <v>2025-01-26</v>
      </c>
    </row>
    <row r="469" spans="1:8" x14ac:dyDescent="0.35">
      <c r="A469" t="s">
        <v>778</v>
      </c>
      <c r="B469" t="s">
        <v>788</v>
      </c>
      <c r="C469" t="s">
        <v>162</v>
      </c>
      <c r="D469" s="48">
        <v>10000</v>
      </c>
      <c r="E469" s="48">
        <v>0</v>
      </c>
      <c r="F469" s="48">
        <v>10000</v>
      </c>
      <c r="G469" t="s">
        <v>90</v>
      </c>
      <c r="H469" t="str">
        <f t="shared" si="7"/>
        <v>2025-01-26</v>
      </c>
    </row>
    <row r="470" spans="1:8" x14ac:dyDescent="0.35">
      <c r="A470" t="s">
        <v>778</v>
      </c>
      <c r="B470" t="s">
        <v>789</v>
      </c>
      <c r="C470" t="s">
        <v>162</v>
      </c>
      <c r="D470" s="48">
        <v>10000</v>
      </c>
      <c r="E470" s="48">
        <v>0</v>
      </c>
      <c r="F470" s="48">
        <v>10000</v>
      </c>
      <c r="G470" t="s">
        <v>90</v>
      </c>
      <c r="H470" t="str">
        <f t="shared" si="7"/>
        <v>2025-01-26</v>
      </c>
    </row>
    <row r="471" spans="1:8" x14ac:dyDescent="0.35">
      <c r="A471" t="s">
        <v>778</v>
      </c>
      <c r="B471" t="s">
        <v>790</v>
      </c>
      <c r="C471" t="s">
        <v>162</v>
      </c>
      <c r="D471" s="48">
        <v>10000</v>
      </c>
      <c r="E471" s="48">
        <v>0</v>
      </c>
      <c r="F471" s="48">
        <v>10000</v>
      </c>
      <c r="G471" t="s">
        <v>90</v>
      </c>
      <c r="H471" t="str">
        <f t="shared" si="7"/>
        <v>2025-01-26</v>
      </c>
    </row>
    <row r="472" spans="1:8" x14ac:dyDescent="0.35">
      <c r="A472" t="s">
        <v>791</v>
      </c>
      <c r="B472" t="s">
        <v>792</v>
      </c>
      <c r="C472" t="s">
        <v>714</v>
      </c>
      <c r="D472" s="48">
        <v>22000</v>
      </c>
      <c r="E472" s="48">
        <v>0</v>
      </c>
      <c r="F472" s="48">
        <v>22000</v>
      </c>
      <c r="G472" t="s">
        <v>81</v>
      </c>
      <c r="H472" t="str">
        <f t="shared" si="7"/>
        <v>2025-01-27</v>
      </c>
    </row>
    <row r="473" spans="1:8" x14ac:dyDescent="0.35">
      <c r="A473" t="s">
        <v>791</v>
      </c>
      <c r="B473" t="s">
        <v>792</v>
      </c>
      <c r="C473" t="s">
        <v>714</v>
      </c>
      <c r="D473" s="48">
        <v>22000</v>
      </c>
      <c r="E473" s="48">
        <v>0</v>
      </c>
      <c r="F473" s="48">
        <v>22000</v>
      </c>
      <c r="G473" t="s">
        <v>94</v>
      </c>
      <c r="H473" t="str">
        <f t="shared" si="7"/>
        <v>2025-01-27</v>
      </c>
    </row>
    <row r="474" spans="1:8" x14ac:dyDescent="0.35">
      <c r="A474" t="s">
        <v>793</v>
      </c>
      <c r="B474" t="s">
        <v>794</v>
      </c>
      <c r="C474" t="s">
        <v>175</v>
      </c>
      <c r="D474" s="48">
        <v>8000</v>
      </c>
      <c r="E474" s="48">
        <v>0</v>
      </c>
      <c r="F474" s="48">
        <v>8000</v>
      </c>
      <c r="G474" t="s">
        <v>77</v>
      </c>
      <c r="H474" t="str">
        <f t="shared" si="7"/>
        <v>2025-01-27</v>
      </c>
    </row>
    <row r="475" spans="1:8" x14ac:dyDescent="0.35">
      <c r="A475" t="s">
        <v>795</v>
      </c>
      <c r="B475" t="s">
        <v>796</v>
      </c>
      <c r="C475" t="s">
        <v>158</v>
      </c>
      <c r="D475" s="48">
        <v>10000</v>
      </c>
      <c r="E475" s="48">
        <v>0</v>
      </c>
      <c r="F475" s="48">
        <v>10000</v>
      </c>
      <c r="G475" t="s">
        <v>72</v>
      </c>
      <c r="H475" t="str">
        <f t="shared" si="7"/>
        <v>2025-01-30</v>
      </c>
    </row>
    <row r="476" spans="1:8" x14ac:dyDescent="0.35">
      <c r="A476" t="s">
        <v>795</v>
      </c>
      <c r="B476" t="s">
        <v>797</v>
      </c>
      <c r="C476" t="s">
        <v>158</v>
      </c>
      <c r="D476" s="48">
        <v>5000</v>
      </c>
      <c r="E476" s="48">
        <v>0</v>
      </c>
      <c r="F476" s="48">
        <v>5000</v>
      </c>
      <c r="G476" t="s">
        <v>72</v>
      </c>
      <c r="H476" t="str">
        <f t="shared" si="7"/>
        <v>2025-01-30</v>
      </c>
    </row>
    <row r="477" spans="1:8" x14ac:dyDescent="0.35">
      <c r="A477" t="s">
        <v>795</v>
      </c>
      <c r="B477" t="s">
        <v>798</v>
      </c>
      <c r="C477" t="s">
        <v>175</v>
      </c>
      <c r="D477" s="48">
        <v>10000</v>
      </c>
      <c r="E477" s="48">
        <v>0</v>
      </c>
      <c r="F477" s="48">
        <v>10000</v>
      </c>
      <c r="G477" t="s">
        <v>77</v>
      </c>
      <c r="H477" t="str">
        <f t="shared" si="7"/>
        <v>2025-01-30</v>
      </c>
    </row>
    <row r="478" spans="1:8" x14ac:dyDescent="0.35">
      <c r="A478" t="s">
        <v>795</v>
      </c>
      <c r="B478" t="s">
        <v>799</v>
      </c>
      <c r="C478" t="s">
        <v>160</v>
      </c>
      <c r="D478" s="48">
        <v>12000</v>
      </c>
      <c r="E478" s="48">
        <v>0</v>
      </c>
      <c r="F478" s="48">
        <v>12000</v>
      </c>
      <c r="G478" t="s">
        <v>81</v>
      </c>
      <c r="H478" t="str">
        <f t="shared" si="7"/>
        <v>2025-01-30</v>
      </c>
    </row>
    <row r="479" spans="1:8" x14ac:dyDescent="0.35">
      <c r="A479" t="s">
        <v>795</v>
      </c>
      <c r="B479" t="s">
        <v>800</v>
      </c>
      <c r="C479" t="s">
        <v>608</v>
      </c>
      <c r="D479" s="48">
        <v>36000</v>
      </c>
      <c r="E479" s="48">
        <v>0</v>
      </c>
      <c r="F479" s="48">
        <v>36000</v>
      </c>
      <c r="G479" t="s">
        <v>81</v>
      </c>
      <c r="H479" t="str">
        <f t="shared" si="7"/>
        <v>2025-01-30</v>
      </c>
    </row>
    <row r="480" spans="1:8" x14ac:dyDescent="0.35">
      <c r="A480" t="s">
        <v>795</v>
      </c>
      <c r="B480" t="s">
        <v>800</v>
      </c>
      <c r="C480" t="s">
        <v>608</v>
      </c>
      <c r="D480" s="48">
        <v>36000</v>
      </c>
      <c r="E480" s="48">
        <v>0</v>
      </c>
      <c r="F480" s="48">
        <v>36000</v>
      </c>
      <c r="G480" t="s">
        <v>81</v>
      </c>
      <c r="H480" t="str">
        <f t="shared" si="7"/>
        <v>2025-01-30</v>
      </c>
    </row>
    <row r="481" spans="1:8" x14ac:dyDescent="0.35">
      <c r="A481" t="s">
        <v>795</v>
      </c>
      <c r="B481" t="s">
        <v>800</v>
      </c>
      <c r="C481" t="s">
        <v>608</v>
      </c>
      <c r="D481" s="48">
        <v>36000</v>
      </c>
      <c r="E481" s="48">
        <v>0</v>
      </c>
      <c r="F481" s="48">
        <v>36000</v>
      </c>
      <c r="G481" t="s">
        <v>81</v>
      </c>
      <c r="H481" t="str">
        <f t="shared" si="7"/>
        <v>2025-01-30</v>
      </c>
    </row>
    <row r="482" spans="1:8" x14ac:dyDescent="0.35">
      <c r="A482" t="s">
        <v>795</v>
      </c>
      <c r="B482" t="s">
        <v>801</v>
      </c>
      <c r="C482" t="s">
        <v>183</v>
      </c>
      <c r="D482" s="48">
        <v>15000</v>
      </c>
      <c r="E482" s="48">
        <v>0</v>
      </c>
      <c r="F482" s="48">
        <v>15000</v>
      </c>
      <c r="G482" t="s">
        <v>82</v>
      </c>
      <c r="H482" t="str">
        <f t="shared" si="7"/>
        <v>2025-01-30</v>
      </c>
    </row>
    <row r="483" spans="1:8" x14ac:dyDescent="0.35">
      <c r="A483" t="s">
        <v>795</v>
      </c>
      <c r="B483" t="s">
        <v>802</v>
      </c>
      <c r="C483" t="s">
        <v>803</v>
      </c>
      <c r="D483" s="48">
        <v>24000</v>
      </c>
      <c r="E483" s="48">
        <v>0</v>
      </c>
      <c r="F483" s="48">
        <v>24000</v>
      </c>
      <c r="G483" t="s">
        <v>85</v>
      </c>
      <c r="H483" t="str">
        <f t="shared" si="7"/>
        <v>2025-01-30</v>
      </c>
    </row>
    <row r="484" spans="1:8" x14ac:dyDescent="0.35">
      <c r="A484" t="s">
        <v>795</v>
      </c>
      <c r="B484" t="s">
        <v>802</v>
      </c>
      <c r="C484" t="s">
        <v>803</v>
      </c>
      <c r="D484" s="48">
        <v>24000</v>
      </c>
      <c r="E484" s="48">
        <v>0</v>
      </c>
      <c r="F484" s="48">
        <v>24000</v>
      </c>
      <c r="G484" t="s">
        <v>85</v>
      </c>
      <c r="H484" t="str">
        <f t="shared" si="7"/>
        <v>2025-01-30</v>
      </c>
    </row>
    <row r="485" spans="1:8" x14ac:dyDescent="0.35">
      <c r="A485" t="s">
        <v>795</v>
      </c>
      <c r="B485" t="s">
        <v>802</v>
      </c>
      <c r="C485" t="s">
        <v>803</v>
      </c>
      <c r="D485" s="48">
        <v>24000</v>
      </c>
      <c r="E485" s="48">
        <v>0</v>
      </c>
      <c r="F485" s="48">
        <v>24000</v>
      </c>
      <c r="G485" t="s">
        <v>85</v>
      </c>
      <c r="H485" t="str">
        <f t="shared" si="7"/>
        <v>2025-01-30</v>
      </c>
    </row>
    <row r="486" spans="1:8" x14ac:dyDescent="0.35">
      <c r="A486" t="s">
        <v>795</v>
      </c>
      <c r="B486" t="s">
        <v>804</v>
      </c>
      <c r="C486" t="s">
        <v>162</v>
      </c>
      <c r="D486" s="48">
        <v>10000</v>
      </c>
      <c r="E486" s="48">
        <v>0</v>
      </c>
      <c r="F486" s="48">
        <v>10000</v>
      </c>
      <c r="G486" t="s">
        <v>90</v>
      </c>
      <c r="H486" t="str">
        <f t="shared" si="7"/>
        <v>2025-01-30</v>
      </c>
    </row>
    <row r="487" spans="1:8" x14ac:dyDescent="0.35">
      <c r="A487" t="s">
        <v>805</v>
      </c>
      <c r="B487" t="s">
        <v>806</v>
      </c>
      <c r="C487" t="s">
        <v>172</v>
      </c>
      <c r="D487" s="48">
        <v>15000</v>
      </c>
      <c r="E487" s="48">
        <v>0</v>
      </c>
      <c r="F487" s="48">
        <v>15000</v>
      </c>
      <c r="G487" t="s">
        <v>73</v>
      </c>
      <c r="H487" t="str">
        <f t="shared" si="7"/>
        <v>2025-01-31</v>
      </c>
    </row>
    <row r="488" spans="1:8" x14ac:dyDescent="0.35">
      <c r="A488" t="s">
        <v>807</v>
      </c>
      <c r="B488" t="s">
        <v>808</v>
      </c>
      <c r="C488" t="s">
        <v>175</v>
      </c>
      <c r="D488" s="48">
        <v>10000</v>
      </c>
      <c r="E488" s="48">
        <v>0</v>
      </c>
      <c r="F488" s="48">
        <v>10000</v>
      </c>
      <c r="G488" t="s">
        <v>77</v>
      </c>
      <c r="H488" t="str">
        <f t="shared" si="7"/>
        <v>2025-01-31</v>
      </c>
    </row>
    <row r="489" spans="1:8" x14ac:dyDescent="0.35">
      <c r="A489" t="s">
        <v>809</v>
      </c>
      <c r="B489" t="s">
        <v>810</v>
      </c>
      <c r="C489" t="s">
        <v>175</v>
      </c>
      <c r="D489" s="48">
        <v>10000</v>
      </c>
      <c r="E489" s="48">
        <v>2000</v>
      </c>
      <c r="F489" s="48">
        <v>8000</v>
      </c>
      <c r="G489" t="s">
        <v>77</v>
      </c>
      <c r="H489" t="str">
        <f t="shared" si="7"/>
        <v>2025-01-31</v>
      </c>
    </row>
    <row r="490" spans="1:8" x14ac:dyDescent="0.35">
      <c r="A490" t="s">
        <v>811</v>
      </c>
      <c r="B490" t="s">
        <v>812</v>
      </c>
      <c r="C490" t="s">
        <v>175</v>
      </c>
      <c r="D490" s="48">
        <v>10000</v>
      </c>
      <c r="E490" s="48">
        <v>0</v>
      </c>
      <c r="F490" s="48">
        <v>10000</v>
      </c>
      <c r="G490" t="s">
        <v>77</v>
      </c>
      <c r="H490" t="str">
        <f t="shared" si="7"/>
        <v>2025-01-31</v>
      </c>
    </row>
    <row r="491" spans="1:8" x14ac:dyDescent="0.35">
      <c r="A491" t="s">
        <v>813</v>
      </c>
      <c r="B491" t="s">
        <v>814</v>
      </c>
      <c r="C491" t="s">
        <v>511</v>
      </c>
      <c r="D491" s="48">
        <v>15000</v>
      </c>
      <c r="E491" s="48">
        <v>3000</v>
      </c>
      <c r="F491" s="48">
        <v>12000</v>
      </c>
      <c r="G491" t="s">
        <v>78</v>
      </c>
      <c r="H491" t="str">
        <f t="shared" si="7"/>
        <v>2025-01-31</v>
      </c>
    </row>
    <row r="492" spans="1:8" x14ac:dyDescent="0.35">
      <c r="A492" t="s">
        <v>815</v>
      </c>
      <c r="B492" t="s">
        <v>816</v>
      </c>
      <c r="C492" t="s">
        <v>160</v>
      </c>
      <c r="D492" s="48">
        <v>12000</v>
      </c>
      <c r="E492" s="48">
        <v>0</v>
      </c>
      <c r="F492" s="48">
        <v>12000</v>
      </c>
      <c r="G492" t="s">
        <v>81</v>
      </c>
      <c r="H492" t="str">
        <f t="shared" si="7"/>
        <v>2025-01-31</v>
      </c>
    </row>
    <row r="493" spans="1:8" x14ac:dyDescent="0.35">
      <c r="A493" t="s">
        <v>817</v>
      </c>
      <c r="B493" t="s">
        <v>818</v>
      </c>
      <c r="C493" t="s">
        <v>714</v>
      </c>
      <c r="D493" s="48">
        <v>22000</v>
      </c>
      <c r="E493" s="48">
        <v>0</v>
      </c>
      <c r="F493" s="48">
        <v>22000</v>
      </c>
      <c r="G493" t="s">
        <v>81</v>
      </c>
      <c r="H493" t="str">
        <f t="shared" si="7"/>
        <v>2025-01-31</v>
      </c>
    </row>
    <row r="494" spans="1:8" x14ac:dyDescent="0.35">
      <c r="A494" t="s">
        <v>817</v>
      </c>
      <c r="B494" t="s">
        <v>818</v>
      </c>
      <c r="C494" t="s">
        <v>714</v>
      </c>
      <c r="D494" s="48">
        <v>22000</v>
      </c>
      <c r="E494" s="48">
        <v>0</v>
      </c>
      <c r="F494" s="48">
        <v>22000</v>
      </c>
      <c r="G494" t="s">
        <v>94</v>
      </c>
      <c r="H494" t="str">
        <f t="shared" si="7"/>
        <v>2025-01-31</v>
      </c>
    </row>
    <row r="495" spans="1:8" x14ac:dyDescent="0.35">
      <c r="A495" t="s">
        <v>819</v>
      </c>
      <c r="B495" t="s">
        <v>820</v>
      </c>
      <c r="C495" t="s">
        <v>183</v>
      </c>
      <c r="D495" s="48">
        <v>12000</v>
      </c>
      <c r="E495" s="48">
        <v>0</v>
      </c>
      <c r="F495" s="48">
        <v>12000</v>
      </c>
      <c r="G495" t="s">
        <v>82</v>
      </c>
      <c r="H495" t="str">
        <f t="shared" si="7"/>
        <v>2025-01-31</v>
      </c>
    </row>
    <row r="496" spans="1:8" x14ac:dyDescent="0.35">
      <c r="A496" t="s">
        <v>821</v>
      </c>
      <c r="B496" t="s">
        <v>822</v>
      </c>
      <c r="C496" t="s">
        <v>257</v>
      </c>
      <c r="D496" s="48">
        <v>8000</v>
      </c>
      <c r="E496" s="48">
        <v>0</v>
      </c>
      <c r="F496" s="48">
        <v>8000</v>
      </c>
      <c r="G496" t="s">
        <v>85</v>
      </c>
      <c r="H496" t="str">
        <f t="shared" si="7"/>
        <v>2025-01-31</v>
      </c>
    </row>
    <row r="497" spans="1:8" x14ac:dyDescent="0.35">
      <c r="A497" t="s">
        <v>823</v>
      </c>
      <c r="B497" t="s">
        <v>824</v>
      </c>
      <c r="C497" t="s">
        <v>257</v>
      </c>
      <c r="D497" s="48">
        <v>8000</v>
      </c>
      <c r="E497" s="48">
        <v>0</v>
      </c>
      <c r="F497" s="48">
        <v>8000</v>
      </c>
      <c r="G497" t="s">
        <v>85</v>
      </c>
      <c r="H497" t="str">
        <f t="shared" si="7"/>
        <v>2025-01-31</v>
      </c>
    </row>
    <row r="498" spans="1:8" x14ac:dyDescent="0.35">
      <c r="A498" t="s">
        <v>805</v>
      </c>
      <c r="B498" t="s">
        <v>825</v>
      </c>
      <c r="C498" t="s">
        <v>162</v>
      </c>
      <c r="D498" s="48">
        <v>10000</v>
      </c>
      <c r="E498" s="48">
        <v>0</v>
      </c>
      <c r="F498" s="48">
        <v>10000</v>
      </c>
      <c r="G498" t="s">
        <v>90</v>
      </c>
      <c r="H498" t="str">
        <f t="shared" si="7"/>
        <v>2025-01-31</v>
      </c>
    </row>
    <row r="499" spans="1:8" x14ac:dyDescent="0.35">
      <c r="A499" t="s">
        <v>821</v>
      </c>
      <c r="B499" t="s">
        <v>826</v>
      </c>
      <c r="C499" t="s">
        <v>162</v>
      </c>
      <c r="D499" s="48">
        <v>10000</v>
      </c>
      <c r="E499" s="48">
        <v>0</v>
      </c>
      <c r="F499" s="48">
        <v>10000</v>
      </c>
      <c r="G499" t="s">
        <v>90</v>
      </c>
      <c r="H499" t="str">
        <f t="shared" si="7"/>
        <v>2025-01-31</v>
      </c>
    </row>
    <row r="500" spans="1:8" x14ac:dyDescent="0.35">
      <c r="A500" t="s">
        <v>821</v>
      </c>
      <c r="B500" t="s">
        <v>827</v>
      </c>
      <c r="C500" t="s">
        <v>162</v>
      </c>
      <c r="D500" s="48">
        <v>10000</v>
      </c>
      <c r="E500" s="48">
        <v>0</v>
      </c>
      <c r="F500" s="48">
        <v>10000</v>
      </c>
      <c r="G500" t="s">
        <v>90</v>
      </c>
      <c r="H500" t="str">
        <f t="shared" si="7"/>
        <v>2025-01-31</v>
      </c>
    </row>
    <row r="501" spans="1:8" x14ac:dyDescent="0.35">
      <c r="A501" t="s">
        <v>823</v>
      </c>
      <c r="B501" t="s">
        <v>828</v>
      </c>
      <c r="C501" t="s">
        <v>162</v>
      </c>
      <c r="D501" s="48">
        <v>10000</v>
      </c>
      <c r="E501" s="48">
        <v>0</v>
      </c>
      <c r="F501" s="48">
        <v>10000</v>
      </c>
      <c r="G501" t="s">
        <v>90</v>
      </c>
      <c r="H501" t="str">
        <f t="shared" si="7"/>
        <v>2025-01-31</v>
      </c>
    </row>
    <row r="502" spans="1:8" x14ac:dyDescent="0.35">
      <c r="A502" t="s">
        <v>829</v>
      </c>
      <c r="B502" t="s">
        <v>830</v>
      </c>
      <c r="C502" t="s">
        <v>162</v>
      </c>
      <c r="D502" s="48">
        <v>10000</v>
      </c>
      <c r="E502" s="48">
        <v>0</v>
      </c>
      <c r="F502" s="48">
        <v>10000</v>
      </c>
      <c r="G502" t="s">
        <v>90</v>
      </c>
      <c r="H502" t="str">
        <f t="shared" si="7"/>
        <v>2025-01-31</v>
      </c>
    </row>
    <row r="503" spans="1:8" x14ac:dyDescent="0.35">
      <c r="A503" t="s">
        <v>831</v>
      </c>
      <c r="B503" t="s">
        <v>832</v>
      </c>
      <c r="C503" t="s">
        <v>162</v>
      </c>
      <c r="D503" s="48">
        <v>10000</v>
      </c>
      <c r="E503" s="48">
        <v>0</v>
      </c>
      <c r="F503" s="48">
        <v>10000</v>
      </c>
      <c r="G503" t="s">
        <v>90</v>
      </c>
      <c r="H503" t="str">
        <f t="shared" si="7"/>
        <v>2025-01-31</v>
      </c>
    </row>
    <row r="504" spans="1:8" x14ac:dyDescent="0.35">
      <c r="A504" t="s">
        <v>807</v>
      </c>
      <c r="B504" t="s">
        <v>833</v>
      </c>
      <c r="C504" t="s">
        <v>220</v>
      </c>
      <c r="D504" s="48">
        <v>25000</v>
      </c>
      <c r="E504" s="48">
        <v>0</v>
      </c>
      <c r="F504" s="48">
        <v>25000</v>
      </c>
      <c r="G504" t="s">
        <v>73</v>
      </c>
      <c r="H504" t="str">
        <f t="shared" si="7"/>
        <v>2025-01-31</v>
      </c>
    </row>
    <row r="505" spans="1:8" x14ac:dyDescent="0.35">
      <c r="A505" t="s">
        <v>807</v>
      </c>
      <c r="B505" t="s">
        <v>833</v>
      </c>
      <c r="C505" t="s">
        <v>220</v>
      </c>
      <c r="D505" s="48">
        <v>25000</v>
      </c>
      <c r="E505" s="48">
        <v>0</v>
      </c>
      <c r="F505" s="48">
        <v>25000</v>
      </c>
      <c r="G505" t="s">
        <v>90</v>
      </c>
      <c r="H505" t="str">
        <f t="shared" si="7"/>
        <v>2025-01-31</v>
      </c>
    </row>
    <row r="506" spans="1:8" x14ac:dyDescent="0.35">
      <c r="A506" t="s">
        <v>834</v>
      </c>
      <c r="B506" t="s">
        <v>835</v>
      </c>
      <c r="C506" t="s">
        <v>836</v>
      </c>
      <c r="D506" s="48">
        <v>15000</v>
      </c>
      <c r="E506" s="48">
        <v>0</v>
      </c>
      <c r="F506" s="48">
        <v>15000</v>
      </c>
      <c r="G506" t="s">
        <v>92</v>
      </c>
      <c r="H506" t="str">
        <f t="shared" si="7"/>
        <v>2025-01-31</v>
      </c>
    </row>
    <row r="507" spans="1:8" x14ac:dyDescent="0.35">
      <c r="A507" t="s">
        <v>834</v>
      </c>
      <c r="B507" t="s">
        <v>835</v>
      </c>
      <c r="C507" t="s">
        <v>836</v>
      </c>
      <c r="D507" s="48">
        <v>15000</v>
      </c>
      <c r="E507" s="48">
        <v>0</v>
      </c>
      <c r="F507" s="48">
        <v>15000</v>
      </c>
      <c r="G507" t="s">
        <v>90</v>
      </c>
      <c r="H507" t="str">
        <f t="shared" si="7"/>
        <v>2025-01-31</v>
      </c>
    </row>
    <row r="508" spans="1:8" x14ac:dyDescent="0.35">
      <c r="A508" t="s">
        <v>837</v>
      </c>
      <c r="B508" t="s">
        <v>838</v>
      </c>
      <c r="C508" t="s">
        <v>190</v>
      </c>
      <c r="D508" s="48">
        <v>20000</v>
      </c>
      <c r="E508" s="48">
        <v>0</v>
      </c>
      <c r="F508" s="48">
        <v>20000</v>
      </c>
      <c r="G508" t="s">
        <v>90</v>
      </c>
      <c r="H508" t="str">
        <f t="shared" si="7"/>
        <v>2025-01-31</v>
      </c>
    </row>
    <row r="509" spans="1:8" x14ac:dyDescent="0.35">
      <c r="A509" t="s">
        <v>837</v>
      </c>
      <c r="B509" t="s">
        <v>838</v>
      </c>
      <c r="C509" t="s">
        <v>190</v>
      </c>
      <c r="D509" s="48">
        <v>20000</v>
      </c>
      <c r="E509" s="48">
        <v>0</v>
      </c>
      <c r="F509" s="48">
        <v>20000</v>
      </c>
      <c r="G509" t="s">
        <v>90</v>
      </c>
      <c r="H509" t="str">
        <f t="shared" si="7"/>
        <v>2025-01-31</v>
      </c>
    </row>
    <row r="510" spans="1:8" x14ac:dyDescent="0.35">
      <c r="A510" t="s">
        <v>819</v>
      </c>
      <c r="B510" t="s">
        <v>839</v>
      </c>
      <c r="C510" t="s">
        <v>492</v>
      </c>
      <c r="D510" s="48">
        <v>40000</v>
      </c>
      <c r="E510" s="48">
        <v>0</v>
      </c>
      <c r="F510" s="48">
        <v>40000</v>
      </c>
      <c r="G510" t="s">
        <v>90</v>
      </c>
      <c r="H510" t="str">
        <f t="shared" si="7"/>
        <v>2025-01-31</v>
      </c>
    </row>
    <row r="511" spans="1:8" x14ac:dyDescent="0.35">
      <c r="A511" t="s">
        <v>819</v>
      </c>
      <c r="B511" t="s">
        <v>839</v>
      </c>
      <c r="C511" t="s">
        <v>492</v>
      </c>
      <c r="D511" s="48">
        <v>40000</v>
      </c>
      <c r="E511" s="48">
        <v>0</v>
      </c>
      <c r="F511" s="48">
        <v>40000</v>
      </c>
      <c r="G511" t="s">
        <v>90</v>
      </c>
      <c r="H511" t="str">
        <f t="shared" si="7"/>
        <v>2025-01-31</v>
      </c>
    </row>
    <row r="512" spans="1:8" x14ac:dyDescent="0.35">
      <c r="A512" t="s">
        <v>819</v>
      </c>
      <c r="B512" t="s">
        <v>839</v>
      </c>
      <c r="C512" t="s">
        <v>492</v>
      </c>
      <c r="D512" s="48">
        <v>40000</v>
      </c>
      <c r="E512" s="48">
        <v>0</v>
      </c>
      <c r="F512" s="48">
        <v>40000</v>
      </c>
      <c r="G512" t="s">
        <v>90</v>
      </c>
      <c r="H512" t="str">
        <f t="shared" si="7"/>
        <v>2025-01-31</v>
      </c>
    </row>
    <row r="513" spans="1:8" x14ac:dyDescent="0.35">
      <c r="A513" t="s">
        <v>819</v>
      </c>
      <c r="B513" t="s">
        <v>839</v>
      </c>
      <c r="C513" t="s">
        <v>492</v>
      </c>
      <c r="D513" s="48">
        <v>40000</v>
      </c>
      <c r="E513" s="48">
        <v>0</v>
      </c>
      <c r="F513" s="48">
        <v>40000</v>
      </c>
      <c r="G513" t="s">
        <v>90</v>
      </c>
      <c r="H513" t="str">
        <f t="shared" si="7"/>
        <v>2025-01-31</v>
      </c>
    </row>
    <row r="514" spans="1:8" x14ac:dyDescent="0.35">
      <c r="A514" t="s">
        <v>840</v>
      </c>
      <c r="B514" t="s">
        <v>841</v>
      </c>
      <c r="C514" t="s">
        <v>530</v>
      </c>
      <c r="D514" s="48">
        <v>15000</v>
      </c>
      <c r="E514" s="48">
        <v>0</v>
      </c>
      <c r="F514" s="48">
        <v>15000</v>
      </c>
      <c r="G514" t="s">
        <v>92</v>
      </c>
      <c r="H514" t="str">
        <f t="shared" si="7"/>
        <v>2025-01-31</v>
      </c>
    </row>
    <row r="515" spans="1:8" x14ac:dyDescent="0.35">
      <c r="A515" t="s">
        <v>840</v>
      </c>
      <c r="B515" t="s">
        <v>841</v>
      </c>
      <c r="C515" t="s">
        <v>530</v>
      </c>
      <c r="D515" s="48">
        <v>15000</v>
      </c>
      <c r="E515" s="48">
        <v>0</v>
      </c>
      <c r="F515" s="48">
        <v>15000</v>
      </c>
      <c r="G515" t="s">
        <v>92</v>
      </c>
      <c r="H515" t="str">
        <f t="shared" ref="H515:H518" si="8">LEFT(A515,10)</f>
        <v>2025-01-31</v>
      </c>
    </row>
    <row r="516" spans="1:8" x14ac:dyDescent="0.35">
      <c r="A516" t="s">
        <v>840</v>
      </c>
      <c r="B516" t="s">
        <v>841</v>
      </c>
      <c r="C516" t="s">
        <v>530</v>
      </c>
      <c r="D516" s="48">
        <v>15000</v>
      </c>
      <c r="E516" s="48">
        <v>0</v>
      </c>
      <c r="F516" s="48">
        <v>15000</v>
      </c>
      <c r="G516" t="s">
        <v>92</v>
      </c>
      <c r="H516" t="str">
        <f t="shared" si="8"/>
        <v>2025-01-31</v>
      </c>
    </row>
    <row r="517" spans="1:8" x14ac:dyDescent="0.35">
      <c r="A517" t="s">
        <v>807</v>
      </c>
      <c r="B517" t="s">
        <v>842</v>
      </c>
      <c r="C517" t="s">
        <v>434</v>
      </c>
      <c r="D517" s="48">
        <v>10000</v>
      </c>
      <c r="E517" s="48">
        <v>2000</v>
      </c>
      <c r="F517" s="48">
        <v>8000</v>
      </c>
      <c r="G517" t="s">
        <v>94</v>
      </c>
      <c r="H517" t="str">
        <f t="shared" si="8"/>
        <v>2025-01-31</v>
      </c>
    </row>
    <row r="518" spans="1:8" x14ac:dyDescent="0.35">
      <c r="A518" t="s">
        <v>831</v>
      </c>
      <c r="B518" t="s">
        <v>843</v>
      </c>
      <c r="C518" t="s">
        <v>434</v>
      </c>
      <c r="D518" s="48">
        <v>10000</v>
      </c>
      <c r="E518" s="48">
        <v>0</v>
      </c>
      <c r="F518" s="48">
        <v>10000</v>
      </c>
      <c r="G518" t="s">
        <v>94</v>
      </c>
      <c r="H518" t="str">
        <f t="shared" si="8"/>
        <v>2025-01-31</v>
      </c>
    </row>
    <row r="519" spans="1:8" x14ac:dyDescent="0.35">
      <c r="A519" t="s">
        <v>98</v>
      </c>
      <c r="B519" t="s">
        <v>844</v>
      </c>
      <c r="D519" s="48">
        <v>6445000</v>
      </c>
      <c r="E519" s="48">
        <v>22000</v>
      </c>
      <c r="F519" s="48">
        <v>6423000</v>
      </c>
    </row>
  </sheetData>
  <autoFilter ref="A1:H519" xr:uid="{F11354F8-C580-4BC5-A113-E4D5810AEAE9}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C31477-5F43-4854-9328-9A4DA33346D9}">
  <dimension ref="A1:C26"/>
  <sheetViews>
    <sheetView topLeftCell="A37" workbookViewId="0">
      <selection activeCell="F52" sqref="F52"/>
    </sheetView>
  </sheetViews>
  <sheetFormatPr defaultRowHeight="14.5" x14ac:dyDescent="0.35"/>
  <cols>
    <col min="1" max="1" width="22.81640625" customWidth="1"/>
    <col min="2" max="2" width="20.7265625" bestFit="1" customWidth="1"/>
    <col min="3" max="3" width="17.08984375" style="5" bestFit="1" customWidth="1"/>
    <col min="6" max="6" width="14.1796875" bestFit="1" customWidth="1"/>
  </cols>
  <sheetData>
    <row r="1" spans="1:2" x14ac:dyDescent="0.35">
      <c r="A1" s="2" t="s">
        <v>125</v>
      </c>
    </row>
    <row r="2" spans="1:2" x14ac:dyDescent="0.35">
      <c r="A2" s="39" t="s">
        <v>71</v>
      </c>
      <c r="B2" s="39" t="s">
        <v>124</v>
      </c>
    </row>
    <row r="3" spans="1:2" x14ac:dyDescent="0.35">
      <c r="A3" s="40" t="s">
        <v>101</v>
      </c>
      <c r="B3" s="4">
        <v>4</v>
      </c>
    </row>
    <row r="4" spans="1:2" x14ac:dyDescent="0.35">
      <c r="A4" s="40" t="s">
        <v>102</v>
      </c>
      <c r="B4" s="4">
        <v>21</v>
      </c>
    </row>
    <row r="5" spans="1:2" x14ac:dyDescent="0.35">
      <c r="A5" s="40" t="s">
        <v>103</v>
      </c>
      <c r="B5" s="4">
        <v>24</v>
      </c>
    </row>
    <row r="6" spans="1:2" x14ac:dyDescent="0.35">
      <c r="A6" s="40" t="s">
        <v>104</v>
      </c>
      <c r="B6" s="4">
        <v>29</v>
      </c>
    </row>
    <row r="7" spans="1:2" x14ac:dyDescent="0.35">
      <c r="A7" s="40" t="s">
        <v>105</v>
      </c>
      <c r="B7" s="4">
        <v>34</v>
      </c>
    </row>
    <row r="8" spans="1:2" x14ac:dyDescent="0.35">
      <c r="A8" s="40" t="s">
        <v>106</v>
      </c>
      <c r="B8" s="4">
        <v>39</v>
      </c>
    </row>
    <row r="9" spans="1:2" x14ac:dyDescent="0.35">
      <c r="A9" s="40" t="s">
        <v>107</v>
      </c>
      <c r="B9" s="4">
        <v>35</v>
      </c>
    </row>
    <row r="10" spans="1:2" x14ac:dyDescent="0.35">
      <c r="A10" s="40" t="s">
        <v>108</v>
      </c>
      <c r="B10" s="4">
        <v>26</v>
      </c>
    </row>
    <row r="11" spans="1:2" x14ac:dyDescent="0.35">
      <c r="A11" s="40" t="s">
        <v>109</v>
      </c>
      <c r="B11" s="4">
        <v>18</v>
      </c>
    </row>
    <row r="12" spans="1:2" x14ac:dyDescent="0.35">
      <c r="A12" s="40" t="s">
        <v>110</v>
      </c>
      <c r="B12" s="4">
        <v>1</v>
      </c>
    </row>
    <row r="13" spans="1:2" x14ac:dyDescent="0.35">
      <c r="A13" s="40" t="s">
        <v>111</v>
      </c>
      <c r="B13" s="4">
        <v>27</v>
      </c>
    </row>
    <row r="14" spans="1:2" x14ac:dyDescent="0.35">
      <c r="A14" s="40" t="s">
        <v>112</v>
      </c>
      <c r="B14" s="4">
        <v>18</v>
      </c>
    </row>
    <row r="15" spans="1:2" x14ac:dyDescent="0.35">
      <c r="A15" s="40" t="s">
        <v>113</v>
      </c>
      <c r="B15" s="4">
        <v>37</v>
      </c>
    </row>
    <row r="16" spans="1:2" x14ac:dyDescent="0.35">
      <c r="A16" s="40" t="s">
        <v>114</v>
      </c>
      <c r="B16" s="4">
        <v>35</v>
      </c>
    </row>
    <row r="17" spans="1:2" x14ac:dyDescent="0.35">
      <c r="A17" s="40" t="s">
        <v>115</v>
      </c>
      <c r="B17" s="4">
        <v>27</v>
      </c>
    </row>
    <row r="18" spans="1:2" x14ac:dyDescent="0.35">
      <c r="A18" s="40" t="s">
        <v>116</v>
      </c>
      <c r="B18" s="4">
        <v>15</v>
      </c>
    </row>
    <row r="19" spans="1:2" x14ac:dyDescent="0.35">
      <c r="A19" s="40" t="s">
        <v>117</v>
      </c>
      <c r="B19" s="4">
        <v>8</v>
      </c>
    </row>
    <row r="20" spans="1:2" x14ac:dyDescent="0.35">
      <c r="A20" s="40" t="s">
        <v>118</v>
      </c>
      <c r="B20" s="4">
        <v>28</v>
      </c>
    </row>
    <row r="21" spans="1:2" x14ac:dyDescent="0.35">
      <c r="A21" s="40" t="s">
        <v>119</v>
      </c>
      <c r="B21" s="4">
        <v>33</v>
      </c>
    </row>
    <row r="22" spans="1:2" x14ac:dyDescent="0.35">
      <c r="A22" s="40" t="s">
        <v>120</v>
      </c>
      <c r="B22" s="4">
        <v>11</v>
      </c>
    </row>
    <row r="23" spans="1:2" x14ac:dyDescent="0.35">
      <c r="A23" s="40" t="s">
        <v>121</v>
      </c>
      <c r="B23" s="4">
        <v>3</v>
      </c>
    </row>
    <row r="24" spans="1:2" x14ac:dyDescent="0.35">
      <c r="A24" s="40" t="s">
        <v>122</v>
      </c>
      <c r="B24" s="4">
        <v>12</v>
      </c>
    </row>
    <row r="25" spans="1:2" x14ac:dyDescent="0.35">
      <c r="A25" s="40" t="s">
        <v>123</v>
      </c>
      <c r="B25" s="4">
        <v>32</v>
      </c>
    </row>
    <row r="26" spans="1:2" x14ac:dyDescent="0.35">
      <c r="A26" s="41" t="s">
        <v>98</v>
      </c>
      <c r="B26">
        <f>SUM(B3:B25)</f>
        <v>517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B37B4B-5318-4C0E-93A2-F2A191314898}">
  <dimension ref="A1:D30"/>
  <sheetViews>
    <sheetView workbookViewId="0">
      <selection activeCell="D29" sqref="D2:D29"/>
    </sheetView>
  </sheetViews>
  <sheetFormatPr defaultRowHeight="14.5" x14ac:dyDescent="0.35"/>
  <cols>
    <col min="1" max="1" width="16" customWidth="1"/>
    <col min="2" max="2" width="10.54296875" style="1" customWidth="1"/>
    <col min="3" max="3" width="16" style="7" bestFit="1" customWidth="1"/>
  </cols>
  <sheetData>
    <row r="1" spans="1:4" x14ac:dyDescent="0.35">
      <c r="A1" s="45" t="s">
        <v>97</v>
      </c>
      <c r="B1" s="46" t="s">
        <v>126</v>
      </c>
      <c r="C1" s="47" t="s">
        <v>133</v>
      </c>
    </row>
    <row r="2" spans="1:4" x14ac:dyDescent="0.35">
      <c r="A2" s="24" t="s">
        <v>33</v>
      </c>
      <c r="B2" s="44">
        <f>VLOOKUP(A2,'[1]Lap. penjualan per Cup 25'!$B$2:$C$33,2,0)</f>
        <v>8</v>
      </c>
      <c r="C2" s="9">
        <v>64000</v>
      </c>
      <c r="D2">
        <f>C2/B2</f>
        <v>8000</v>
      </c>
    </row>
    <row r="3" spans="1:4" x14ac:dyDescent="0.35">
      <c r="A3" s="24" t="s">
        <v>34</v>
      </c>
      <c r="B3" s="44">
        <f>VLOOKUP(A3,'[1]Lap. penjualan per Cup 25'!$B$2:$C$33,2,0)</f>
        <v>50</v>
      </c>
      <c r="C3" s="9">
        <v>500000</v>
      </c>
      <c r="D3">
        <f t="shared" ref="D3:D29" si="0">C3/B3</f>
        <v>10000</v>
      </c>
    </row>
    <row r="4" spans="1:4" x14ac:dyDescent="0.35">
      <c r="A4" s="24" t="s">
        <v>35</v>
      </c>
      <c r="B4" s="44">
        <f>VLOOKUP(A4,'[1]Lap. penjualan per Cup 25'!$B$2:$C$33,2,0)</f>
        <v>2</v>
      </c>
      <c r="C4" s="9">
        <v>30000</v>
      </c>
      <c r="D4">
        <f t="shared" si="0"/>
        <v>15000</v>
      </c>
    </row>
    <row r="5" spans="1:4" x14ac:dyDescent="0.35">
      <c r="A5" s="24" t="s">
        <v>36</v>
      </c>
      <c r="B5" s="44">
        <f>VLOOKUP(A5,'[1]Lap. penjualan per Cup 25'!$B$2:$C$33,2,0)</f>
        <v>48</v>
      </c>
      <c r="C5" s="9">
        <v>720000</v>
      </c>
      <c r="D5">
        <f t="shared" si="0"/>
        <v>15000</v>
      </c>
    </row>
    <row r="6" spans="1:4" x14ac:dyDescent="0.35">
      <c r="A6" s="24" t="s">
        <v>37</v>
      </c>
      <c r="B6" s="44">
        <f>VLOOKUP(A6,'[1]Lap. penjualan per Cup 25'!$B$2:$C$33,2,0)</f>
        <v>41</v>
      </c>
      <c r="C6" s="9">
        <v>492000</v>
      </c>
      <c r="D6">
        <f t="shared" si="0"/>
        <v>12000</v>
      </c>
    </row>
    <row r="7" spans="1:4" x14ac:dyDescent="0.35">
      <c r="A7" s="24" t="s">
        <v>38</v>
      </c>
      <c r="B7" s="44">
        <f>VLOOKUP(A7,'[1]Lap. penjualan per Cup 25'!$B$2:$C$33,2,0)</f>
        <v>171</v>
      </c>
      <c r="C7" s="9">
        <v>1710000</v>
      </c>
      <c r="D7">
        <f t="shared" si="0"/>
        <v>10000</v>
      </c>
    </row>
    <row r="8" spans="1:4" x14ac:dyDescent="0.35">
      <c r="A8" s="24" t="s">
        <v>40</v>
      </c>
      <c r="B8" s="44">
        <f>VLOOKUP(A8,'[1]Lap. penjualan per Cup 25'!$B$2:$C$33,2,0)</f>
        <v>8</v>
      </c>
      <c r="C8" s="9">
        <v>120000</v>
      </c>
      <c r="D8">
        <f t="shared" si="0"/>
        <v>15000</v>
      </c>
    </row>
    <row r="9" spans="1:4" x14ac:dyDescent="0.35">
      <c r="A9" s="24" t="s">
        <v>41</v>
      </c>
      <c r="B9" s="44">
        <f>VLOOKUP(A9,'[1]Lap. penjualan per Cup 25'!$B$2:$C$33,2,0)</f>
        <v>2</v>
      </c>
      <c r="C9" s="9">
        <v>40000</v>
      </c>
      <c r="D9">
        <f t="shared" si="0"/>
        <v>20000</v>
      </c>
    </row>
    <row r="10" spans="1:4" x14ac:dyDescent="0.35">
      <c r="A10" s="24" t="s">
        <v>42</v>
      </c>
      <c r="B10" s="44">
        <f>VLOOKUP(A10,'[1]Lap. penjualan per Cup 25'!$B$2:$C$33,2,0)</f>
        <v>3</v>
      </c>
      <c r="C10" s="9">
        <v>54000</v>
      </c>
      <c r="D10">
        <f t="shared" si="0"/>
        <v>18000</v>
      </c>
    </row>
    <row r="11" spans="1:4" x14ac:dyDescent="0.35">
      <c r="A11" s="24" t="s">
        <v>43</v>
      </c>
      <c r="B11" s="44">
        <f>VLOOKUP(A11,'[1]Lap. penjualan per Cup 25'!$B$2:$C$33,2,0)</f>
        <v>1</v>
      </c>
      <c r="C11" s="9">
        <v>20000</v>
      </c>
      <c r="D11">
        <f t="shared" si="0"/>
        <v>20000</v>
      </c>
    </row>
    <row r="12" spans="1:4" x14ac:dyDescent="0.35">
      <c r="A12" s="24" t="s">
        <v>44</v>
      </c>
      <c r="B12" s="44">
        <f>VLOOKUP(A12,'[1]Lap. penjualan per Cup 25'!$B$2:$C$33,2,0)</f>
        <v>1</v>
      </c>
      <c r="C12" s="9">
        <v>22000</v>
      </c>
      <c r="D12">
        <f t="shared" si="0"/>
        <v>22000</v>
      </c>
    </row>
    <row r="13" spans="1:4" x14ac:dyDescent="0.35">
      <c r="A13" s="24" t="s">
        <v>18</v>
      </c>
      <c r="B13" s="44">
        <f>VLOOKUP(A13,'[1]Lap. penjualan per Cup 25'!$B$2:$C$33,2,0)</f>
        <v>11</v>
      </c>
      <c r="C13" s="9">
        <v>132000</v>
      </c>
      <c r="D13">
        <f t="shared" si="0"/>
        <v>12000</v>
      </c>
    </row>
    <row r="14" spans="1:4" x14ac:dyDescent="0.35">
      <c r="A14" s="24" t="s">
        <v>21</v>
      </c>
      <c r="B14" s="44">
        <f>VLOOKUP(A14,'[1]Lap. penjualan per Cup 25'!$B$2:$C$33,2,0)</f>
        <v>4</v>
      </c>
      <c r="C14" s="9">
        <v>48000</v>
      </c>
      <c r="D14">
        <f t="shared" si="0"/>
        <v>12000</v>
      </c>
    </row>
    <row r="15" spans="1:4" x14ac:dyDescent="0.35">
      <c r="A15" s="24" t="s">
        <v>20</v>
      </c>
      <c r="B15" s="44">
        <v>14</v>
      </c>
      <c r="C15" s="9">
        <v>210000</v>
      </c>
      <c r="D15">
        <f t="shared" si="0"/>
        <v>15000</v>
      </c>
    </row>
    <row r="16" spans="1:4" x14ac:dyDescent="0.35">
      <c r="A16" s="24" t="s">
        <v>24</v>
      </c>
      <c r="B16" s="44">
        <f>VLOOKUP(A16,'[1]Lap. penjualan per Cup 25'!$B$2:$C$33,2,0)</f>
        <v>52</v>
      </c>
      <c r="C16" s="9">
        <v>520000</v>
      </c>
      <c r="D16">
        <f t="shared" si="0"/>
        <v>10000</v>
      </c>
    </row>
    <row r="17" spans="1:4" x14ac:dyDescent="0.35">
      <c r="A17" s="24" t="s">
        <v>51</v>
      </c>
      <c r="B17" s="44">
        <f>VLOOKUP(A17,'[1]Lap. penjualan per Cup 25'!$B$2:$C$33,2,0)</f>
        <v>1</v>
      </c>
      <c r="C17" s="9">
        <v>16000</v>
      </c>
      <c r="D17">
        <f t="shared" si="0"/>
        <v>16000</v>
      </c>
    </row>
    <row r="18" spans="1:4" x14ac:dyDescent="0.35">
      <c r="A18" s="24" t="s">
        <v>25</v>
      </c>
      <c r="B18" s="44">
        <f>VLOOKUP(A18,'[1]Lap. penjualan per Cup 25'!$B$2:$C$33,2,0)</f>
        <v>33</v>
      </c>
      <c r="C18" s="9">
        <v>330000</v>
      </c>
      <c r="D18">
        <f t="shared" si="0"/>
        <v>10000</v>
      </c>
    </row>
    <row r="19" spans="1:4" x14ac:dyDescent="0.35">
      <c r="A19" s="24" t="s">
        <v>52</v>
      </c>
      <c r="B19" s="44">
        <f>VLOOKUP(A19,'[1]Lap. penjualan per Cup 25'!$B$2:$C$33,2,0)</f>
        <v>22</v>
      </c>
      <c r="C19" s="9">
        <v>176000</v>
      </c>
      <c r="D19">
        <f t="shared" si="0"/>
        <v>8000</v>
      </c>
    </row>
    <row r="20" spans="1:4" x14ac:dyDescent="0.35">
      <c r="A20" s="24" t="s">
        <v>53</v>
      </c>
      <c r="B20" s="44">
        <v>18</v>
      </c>
      <c r="C20" s="9">
        <v>90000</v>
      </c>
      <c r="D20">
        <f t="shared" si="0"/>
        <v>5000</v>
      </c>
    </row>
    <row r="21" spans="1:4" x14ac:dyDescent="0.35">
      <c r="A21" s="24" t="s">
        <v>127</v>
      </c>
      <c r="B21" s="44">
        <v>4</v>
      </c>
      <c r="C21" s="9">
        <v>12000</v>
      </c>
      <c r="D21">
        <f t="shared" si="0"/>
        <v>3000</v>
      </c>
    </row>
    <row r="22" spans="1:4" x14ac:dyDescent="0.35">
      <c r="A22" s="24" t="s">
        <v>17</v>
      </c>
      <c r="B22" s="44">
        <f>VLOOKUP(A22,'[1]Lap. penjualan per Cup 25'!$B$2:$C$33,2,0)</f>
        <v>25</v>
      </c>
      <c r="C22" s="9">
        <v>375000</v>
      </c>
      <c r="D22">
        <f t="shared" si="0"/>
        <v>15000</v>
      </c>
    </row>
    <row r="23" spans="1:4" x14ac:dyDescent="0.35">
      <c r="A23" s="24" t="s">
        <v>22</v>
      </c>
      <c r="B23" s="44">
        <f>VLOOKUP(A23,'[1]Lap. penjualan per Cup 25'!$B$2:$C$33,2,0)</f>
        <v>5</v>
      </c>
      <c r="C23" s="9">
        <v>75000</v>
      </c>
      <c r="D23">
        <f t="shared" si="0"/>
        <v>15000</v>
      </c>
    </row>
    <row r="24" spans="1:4" x14ac:dyDescent="0.35">
      <c r="A24" s="24" t="s">
        <v>55</v>
      </c>
      <c r="B24" s="44">
        <f>VLOOKUP(A24,'[1]Lap. penjualan per Cup 25'!$B$2:$C$33,2,0)</f>
        <v>1</v>
      </c>
      <c r="C24" s="9">
        <v>8000</v>
      </c>
      <c r="D24">
        <f t="shared" si="0"/>
        <v>8000</v>
      </c>
    </row>
    <row r="25" spans="1:4" x14ac:dyDescent="0.35">
      <c r="A25" s="42" t="s">
        <v>128</v>
      </c>
      <c r="B25" s="43">
        <v>12</v>
      </c>
      <c r="C25" s="9">
        <v>180000</v>
      </c>
      <c r="D25">
        <f t="shared" si="0"/>
        <v>15000</v>
      </c>
    </row>
    <row r="26" spans="1:4" x14ac:dyDescent="0.35">
      <c r="A26" s="42" t="s">
        <v>129</v>
      </c>
      <c r="B26" s="43">
        <v>7</v>
      </c>
      <c r="C26" s="9">
        <v>140000</v>
      </c>
      <c r="D26">
        <f t="shared" si="0"/>
        <v>20000</v>
      </c>
    </row>
    <row r="27" spans="1:4" x14ac:dyDescent="0.35">
      <c r="A27" s="42" t="s">
        <v>130</v>
      </c>
      <c r="B27" s="43">
        <v>15</v>
      </c>
      <c r="C27" s="9">
        <v>75000</v>
      </c>
      <c r="D27">
        <f t="shared" si="0"/>
        <v>5000</v>
      </c>
    </row>
    <row r="28" spans="1:4" x14ac:dyDescent="0.35">
      <c r="A28" s="42" t="s">
        <v>131</v>
      </c>
      <c r="B28" s="43">
        <v>5</v>
      </c>
      <c r="C28" s="9">
        <v>60000</v>
      </c>
      <c r="D28">
        <f t="shared" si="0"/>
        <v>12000</v>
      </c>
    </row>
    <row r="29" spans="1:4" x14ac:dyDescent="0.35">
      <c r="A29" s="42" t="s">
        <v>132</v>
      </c>
      <c r="B29" s="43">
        <v>2</v>
      </c>
      <c r="C29" s="9">
        <v>24000</v>
      </c>
      <c r="D29">
        <f t="shared" si="0"/>
        <v>12000</v>
      </c>
    </row>
    <row r="30" spans="1:4" x14ac:dyDescent="0.35">
      <c r="A30" s="4"/>
      <c r="B30" s="44">
        <f>SUM(B2:B29)</f>
        <v>566</v>
      </c>
      <c r="C30" s="9"/>
    </row>
  </sheetData>
  <autoFilter ref="A1:B24" xr:uid="{99B37B4B-5318-4C0E-93A2-F2A191314898}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8FD1F5-5092-4531-A27D-F68DF3CA272E}">
  <sheetPr filterMode="1"/>
  <dimension ref="A1:G24"/>
  <sheetViews>
    <sheetView workbookViewId="0">
      <selection activeCell="D20" sqref="D20"/>
    </sheetView>
  </sheetViews>
  <sheetFormatPr defaultRowHeight="14.5" x14ac:dyDescent="0.35"/>
  <cols>
    <col min="1" max="1" width="6.6328125" customWidth="1"/>
    <col min="2" max="2" width="40.453125" customWidth="1"/>
    <col min="3" max="3" width="11.453125" customWidth="1"/>
    <col min="4" max="4" width="13.36328125" customWidth="1"/>
  </cols>
  <sheetData>
    <row r="1" spans="1:4" x14ac:dyDescent="0.35">
      <c r="A1" s="44" t="s">
        <v>71</v>
      </c>
      <c r="B1" s="44" t="s">
        <v>861</v>
      </c>
      <c r="C1" s="44" t="s">
        <v>862</v>
      </c>
      <c r="D1" s="44" t="s">
        <v>863</v>
      </c>
    </row>
    <row r="2" spans="1:4" ht="15.5" hidden="1" x14ac:dyDescent="0.35">
      <c r="A2" s="53">
        <v>6</v>
      </c>
      <c r="B2" s="54" t="s">
        <v>851</v>
      </c>
      <c r="C2" s="55">
        <v>418</v>
      </c>
      <c r="D2" s="56">
        <v>6000</v>
      </c>
    </row>
    <row r="3" spans="1:4" ht="15.5" hidden="1" x14ac:dyDescent="0.35">
      <c r="A3" s="57">
        <v>7</v>
      </c>
      <c r="B3" s="54" t="s">
        <v>851</v>
      </c>
      <c r="C3" s="55">
        <v>418</v>
      </c>
      <c r="D3" s="56">
        <v>6000</v>
      </c>
    </row>
    <row r="4" spans="1:4" ht="15.5" hidden="1" x14ac:dyDescent="0.35">
      <c r="A4" s="53">
        <v>8</v>
      </c>
      <c r="B4" s="54" t="s">
        <v>851</v>
      </c>
      <c r="C4" s="55">
        <v>418</v>
      </c>
      <c r="D4" s="56">
        <v>6000</v>
      </c>
    </row>
    <row r="5" spans="1:4" ht="15.5" hidden="1" x14ac:dyDescent="0.35">
      <c r="A5" s="57">
        <v>9</v>
      </c>
      <c r="B5" s="54" t="s">
        <v>852</v>
      </c>
      <c r="C5" s="55">
        <v>412</v>
      </c>
      <c r="D5" s="56">
        <v>10099</v>
      </c>
    </row>
    <row r="6" spans="1:4" ht="15.5" hidden="1" x14ac:dyDescent="0.35">
      <c r="A6" s="53">
        <v>10</v>
      </c>
      <c r="B6" s="54" t="s">
        <v>851</v>
      </c>
      <c r="C6" s="55">
        <v>418</v>
      </c>
      <c r="D6" s="56">
        <v>6000</v>
      </c>
    </row>
    <row r="7" spans="1:4" ht="15.5" hidden="1" x14ac:dyDescent="0.35">
      <c r="A7" s="53">
        <v>12</v>
      </c>
      <c r="B7" s="54" t="s">
        <v>853</v>
      </c>
      <c r="C7" s="55">
        <v>418</v>
      </c>
      <c r="D7" s="58">
        <v>12000</v>
      </c>
    </row>
    <row r="8" spans="1:4" ht="15.5" hidden="1" x14ac:dyDescent="0.35">
      <c r="A8" s="57">
        <v>13</v>
      </c>
      <c r="B8" s="54" t="s">
        <v>854</v>
      </c>
      <c r="C8" s="55">
        <v>411</v>
      </c>
      <c r="D8" s="58">
        <v>24000</v>
      </c>
    </row>
    <row r="9" spans="1:4" ht="15.5" hidden="1" x14ac:dyDescent="0.35">
      <c r="A9" s="57">
        <v>13</v>
      </c>
      <c r="B9" s="54" t="s">
        <v>855</v>
      </c>
      <c r="C9" s="55">
        <v>414</v>
      </c>
      <c r="D9" s="58">
        <v>10000</v>
      </c>
    </row>
    <row r="10" spans="1:4" ht="15.5" hidden="1" x14ac:dyDescent="0.35">
      <c r="A10" s="57">
        <v>13</v>
      </c>
      <c r="B10" s="54" t="s">
        <v>851</v>
      </c>
      <c r="C10" s="55">
        <v>418</v>
      </c>
      <c r="D10" s="56">
        <v>6000</v>
      </c>
    </row>
    <row r="11" spans="1:4" ht="15.5" hidden="1" x14ac:dyDescent="0.35">
      <c r="A11" s="53">
        <v>14</v>
      </c>
      <c r="B11" s="54" t="s">
        <v>851</v>
      </c>
      <c r="C11" s="55">
        <v>418</v>
      </c>
      <c r="D11" s="56">
        <v>6000</v>
      </c>
    </row>
    <row r="12" spans="1:4" ht="15.5" hidden="1" x14ac:dyDescent="0.35">
      <c r="A12" s="57">
        <v>15</v>
      </c>
      <c r="B12" s="54" t="s">
        <v>851</v>
      </c>
      <c r="C12" s="55">
        <v>418</v>
      </c>
      <c r="D12" s="56">
        <v>6000</v>
      </c>
    </row>
    <row r="13" spans="1:4" ht="15.5" hidden="1" x14ac:dyDescent="0.35">
      <c r="A13" s="57">
        <v>17</v>
      </c>
      <c r="B13" s="54" t="s">
        <v>851</v>
      </c>
      <c r="C13" s="55">
        <v>418</v>
      </c>
      <c r="D13" s="56">
        <v>6000</v>
      </c>
    </row>
    <row r="14" spans="1:4" ht="15.5" hidden="1" x14ac:dyDescent="0.35">
      <c r="A14" s="57">
        <v>17</v>
      </c>
      <c r="B14" s="54" t="s">
        <v>856</v>
      </c>
      <c r="C14" s="55">
        <v>420</v>
      </c>
      <c r="D14" s="56"/>
    </row>
    <row r="15" spans="1:4" ht="15.5" hidden="1" x14ac:dyDescent="0.35">
      <c r="A15" s="53">
        <v>18</v>
      </c>
      <c r="B15" s="54" t="s">
        <v>853</v>
      </c>
      <c r="C15" s="55">
        <v>418</v>
      </c>
      <c r="D15" s="59">
        <v>12000</v>
      </c>
    </row>
    <row r="16" spans="1:4" ht="15.5" hidden="1" x14ac:dyDescent="0.35">
      <c r="A16" s="53">
        <v>18</v>
      </c>
      <c r="B16" s="54" t="s">
        <v>857</v>
      </c>
      <c r="C16" s="55">
        <v>411</v>
      </c>
      <c r="D16" s="59">
        <v>25000</v>
      </c>
    </row>
    <row r="17" spans="1:7" ht="15.5" hidden="1" x14ac:dyDescent="0.35">
      <c r="A17" s="53">
        <v>22</v>
      </c>
      <c r="B17" s="54" t="s">
        <v>858</v>
      </c>
      <c r="C17" s="55">
        <v>418</v>
      </c>
      <c r="D17" s="59">
        <v>24000</v>
      </c>
    </row>
    <row r="18" spans="1:7" ht="15.5" hidden="1" x14ac:dyDescent="0.35">
      <c r="A18" s="57">
        <v>25</v>
      </c>
      <c r="B18" s="54" t="s">
        <v>853</v>
      </c>
      <c r="C18" s="55">
        <v>418</v>
      </c>
      <c r="D18" s="58">
        <v>12000</v>
      </c>
    </row>
    <row r="19" spans="1:7" hidden="1" x14ac:dyDescent="0.35">
      <c r="A19" s="53">
        <v>31</v>
      </c>
      <c r="B19" s="60" t="s">
        <v>859</v>
      </c>
      <c r="C19" s="61">
        <v>412</v>
      </c>
      <c r="D19" s="56">
        <v>50000</v>
      </c>
    </row>
    <row r="20" spans="1:7" x14ac:dyDescent="0.35">
      <c r="A20" s="53">
        <v>31</v>
      </c>
      <c r="B20" s="60" t="s">
        <v>860</v>
      </c>
      <c r="C20" s="61">
        <v>416</v>
      </c>
      <c r="D20" s="56">
        <v>1729846.153846154</v>
      </c>
    </row>
    <row r="21" spans="1:7" x14ac:dyDescent="0.35">
      <c r="F21" t="s">
        <v>864</v>
      </c>
      <c r="G21">
        <v>50</v>
      </c>
    </row>
    <row r="22" spans="1:7" x14ac:dyDescent="0.35">
      <c r="F22" t="s">
        <v>865</v>
      </c>
      <c r="G22">
        <v>25</v>
      </c>
    </row>
    <row r="23" spans="1:7" x14ac:dyDescent="0.35">
      <c r="F23" t="s">
        <v>866</v>
      </c>
    </row>
    <row r="24" spans="1:7" x14ac:dyDescent="0.35">
      <c r="F24" t="s">
        <v>867</v>
      </c>
      <c r="G24">
        <v>6</v>
      </c>
    </row>
  </sheetData>
  <autoFilter ref="A1:D20" xr:uid="{598FD1F5-5092-4531-A27D-F68DF3CA272E}">
    <filterColumn colId="1">
      <filters>
        <filter val="Upah pengelola"/>
      </filters>
    </filterColumn>
  </autoFilter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HPP (Januari)</vt:lpstr>
      <vt:lpstr>Daftar Harga Bahan Baku</vt:lpstr>
      <vt:lpstr>Daftar bahan Baku per Unit</vt:lpstr>
      <vt:lpstr>Bahan Baku Per Unit</vt:lpstr>
      <vt:lpstr>BTKL, FOH, VOH</vt:lpstr>
      <vt:lpstr>Transaksi Harian</vt:lpstr>
      <vt:lpstr>Data Penjualan (Cup)</vt:lpstr>
      <vt:lpstr>Data Penjualan (Rupiah)</vt:lpstr>
      <vt:lpstr>Pengeluaran Bulan Jan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Jessica Jessica</cp:lastModifiedBy>
  <dcterms:created xsi:type="dcterms:W3CDTF">2025-03-05T03:42:51Z</dcterms:created>
  <dcterms:modified xsi:type="dcterms:W3CDTF">2026-06-03T04:43:20Z</dcterms:modified>
</cp:coreProperties>
</file>